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0" windowWidth="17400" windowHeight="12270" activeTab="0"/>
  </bookViews>
  <sheets>
    <sheet name="Retirement Calculator" sheetId="1" r:id="rId1"/>
    <sheet name="Readme" sheetId="2" r:id="rId2"/>
    <sheet name="ChartData" sheetId="3" r:id="rId3"/>
    <sheet name="PSW_Sheet" sheetId="4" state="veryHidden" r:id="rId4"/>
  </sheets>
  <definedNames>
    <definedName name="Balance">'Retirement Calculator'!$U$26:$W$86</definedName>
    <definedName name="CumPayments">'Retirement Calculator'!$L$26:$N$86</definedName>
    <definedName name="L_Balance">'Retirement Calculator'!$U$26:$U$86</definedName>
    <definedName name="L_CumInt">'Retirement Calculator'!$R$27:$R$86</definedName>
    <definedName name="L_Invested">'Retirement Calculator'!$L$27:$L$86</definedName>
    <definedName name="PSW_CALCULATE_0" hidden="1">'Retirement Calculator'!$L$14</definedName>
    <definedName name="PSWInput_0_0" hidden="1">'Retirement Calculator'!$I$7</definedName>
    <definedName name="PSWInput_0_1" hidden="1">'Retirement Calculator'!$I$8</definedName>
    <definedName name="PSWInput_0_2" hidden="1">'Retirement Calculator'!$I$9</definedName>
    <definedName name="PSWInput_0_3" hidden="1">'Retirement Calculator'!$I$10</definedName>
    <definedName name="PSWInput_0_4" hidden="1">'Retirement Calculator'!$I$11</definedName>
    <definedName name="PSWInput_0_5" hidden="1">'Retirement Calculator'!$I$12</definedName>
    <definedName name="PSWOutput_0" hidden="1">'Retirement Calculator'!$A$2:$AH$87</definedName>
    <definedName name="PSWSeries_0_0_Labels" hidden="1">'ChartData'!$I$3:$J$3</definedName>
    <definedName name="PSWSeries_0_0_Values" hidden="1">'ChartData'!$I$4:$J$4</definedName>
    <definedName name="PSWSeries_1_0_Values" hidden="1">'ChartData'!$D$4:$D$64</definedName>
    <definedName name="PSWSeries_1_1_Values" hidden="1">'ChartData'!$E$4:$E$64</definedName>
    <definedName name="PSWSeries_1_2_Values" hidden="1">'ChartData'!$F$4:$F$64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  <definedName name="Years">'Retirement Calculator'!$B$26:$C$61</definedName>
  </definedNames>
  <calcPr calcId="145621"/>
</workbook>
</file>

<file path=xl/sharedStrings.xml><?xml version="1.0" encoding="utf-8"?>
<sst xmlns="http://schemas.openxmlformats.org/spreadsheetml/2006/main" count="79" uniqueCount="72">
  <si>
    <t>Control</t>
  </si>
  <si>
    <t>Year</t>
  </si>
  <si>
    <t>Age</t>
  </si>
  <si>
    <t>Rate</t>
  </si>
  <si>
    <t>Invested (Payment)</t>
  </si>
  <si>
    <t>Cumulative Payments</t>
  </si>
  <si>
    <t>Interest</t>
  </si>
  <si>
    <t>Cumulative Interest</t>
  </si>
  <si>
    <t>Balance</t>
  </si>
  <si>
    <t>%</t>
  </si>
  <si>
    <t xml:space="preserve">  Inputs</t>
  </si>
  <si>
    <t xml:space="preserve">  Current Age:</t>
  </si>
  <si>
    <t xml:space="preserve">  Retirement Age:</t>
  </si>
  <si>
    <t xml:space="preserve">  Investments up to Now:</t>
  </si>
  <si>
    <t xml:space="preserve">  Expected Annual Return:</t>
  </si>
  <si>
    <t xml:space="preserve">  Outcome</t>
  </si>
  <si>
    <t xml:space="preserve">  Years until Retirement:</t>
  </si>
  <si>
    <t>Estimated Values at Retirement</t>
  </si>
  <si>
    <t>Invested</t>
  </si>
  <si>
    <t>Interest Earned</t>
  </si>
  <si>
    <t xml:space="preserve">  Annual Payments:</t>
  </si>
  <si>
    <t xml:space="preserve">  # of Payments to be made:</t>
  </si>
  <si>
    <t>Payments</t>
  </si>
  <si>
    <t>RETIREMENT SAVINGS CALCULATOR</t>
  </si>
  <si>
    <t>2.0.0.0</t>
  </si>
  <si>
    <t>tr-TR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</si>
  <si>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226%22%3e%0d%0a++++%3cCells%3e%0d%0a++++++%3cAddress%3e%3d'Retirement+Calculator'!%24I%247%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35%3c%2fDefaultValue%3e%0d%0a++++++%3cValueType%3eSystem.Double%3c%2fValueType%3e%0d%0a++++%3c%2fCells%3e%0d%0a++++%3cCells%3e%0d%0a++++++%3cAddress%3e%3d'Retirement+Calculator'!%24I%248%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58%3c%2fDefaultValue%3e%0d%0a++++++%3cValueType%3eSystem.Double%3c%2fValueType%3e%0d%0a++++%3c%2fCells%3e%0d%0a++++%3cCells%3e%0d%0a++++++%3cAddress%3e%3d'Retirement+Calculator'!%24I%249%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10000%3c%2fDefaultValue%3e%0d%0a++++++%3cValueType%3eSystem.Double%3c%2fValueType%3e%0d%0a++++%3c%2fCells%3e%0d%0a++++%3cCells%3e%0d%0a++++++%3cAddress%3e%3d'Retirement+Calculator'!%24I%2410%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6%3c%2fDefaultValue%3e%0d%0a++++++%3cValueType%3eSystem.Double%3c%2fValueType%3e%0d%0a++++%3c%2fCells%3e%0d%0a++++%3cCells%3e%0d%0a++++++%3cAddress%3e%3d'Retirement+Calculator'!%24I%2411%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2000%3c%2fDefaultValue%3e%0d%0a++++++%3cValueType%3eSystem.Double%3c%2fValueType%3e%0d%0a++++%3c%2fCells%3e%0d%0a++++%3cCells%3e%0d%0a++++++%3cAddress%3e%3d'Retirement+Calculator'!%24I%2412%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15%3c%2fDefaultValue%3e%0d%0a++++++%3cValueType%3eSystem.Double%3c%2fValueType%3e%0d%0a++++%3c%2fCells%3e%0d%0a++%3c%2fInputCells%3e%0d%0a%3c%2fPageInputCells%3e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</si>
  <si>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</si>
  <si>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</si>
  <si>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Retirement+Calcul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Retirement+Calculator'!%24L%2414%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Retirement+Calculator+(Online)2x%3c%2fApplicationName%3e%0d%0a%3c%2fPageLayouts%3e</t>
  </si>
  <si>
    <t xml:space="preserve">
.Class85{font-family: Arial Tur; font-size:10pt; color:White;font-weight: bold;border: 0.5pt  None  Black ;background-color:White; text-align:left;vertical-align:middle;}
.Class86{font-family: Arial Tur; font-size:10pt; color:Black;border: 0.5pt  None  Black ;background-color:White; text-align:left;vertical-align:middle;}
.Class87{font-family: Arial Tur; font-size:10pt; color:Black;border: 0.5pt  None  Black ;background-color:White; text-align:left;vertical-align:bottom;}
.Class88{font-family: Arial Tur; font-size:10pt; color:Black;font-weight: bold;border: 0.5pt  None  Black ;background-color:White; text-align:left;vertical-align:middle;}
.Class89{font-family: Arial Tur; font-size:14pt; color:#376091;font-weight: bold;border: 0.5pt  None  Black ;background-color:White; text-align:center;vertical-align:middle;}
.Class90{font-family: Arial Tur; font-size:10pt; color:Black;border-bottom-style: Solid ;border-top-width: 0.5pt ;border-left-width: 0.5pt ;border-right-width: 0.5pt ;border-bottom-width: 1.0pt ;border-top-color: Black ;border-left-color: Black ;border-right-color: Black ;border-bottom-color: #376091 ;background-color:White; text-align:left;vertical-align:middle;}
.Class91{font-family: Arial Tur; font-size:10pt; color:Black;font-weight: bold;border-right-style: Solid ;border-top-width: 0.5pt ;border-left-width: 0.5pt ;border-right-width: 1.0pt ;border-bottom-width: 0.5pt ;border-top-color: Black ;border-left-color: Black ;border-right-color: #376091 ;border-bottom-color: Black ;background-color:White; text-align:left;vertical-align:middle;}
.Class92{font-family: Arial Tur; font-size:10pt; color:Black;border-top-style: Solid ;border-left-style: Solid ;border-top-width: 1.0pt ;border-left-width: 1.0pt ;border-right-width: 0.5pt ;border-bottom-width: 0.5pt ;border-top-color: #376091 ;border-left-color: #376091 ;border-right-color: Black ;border-bottom-color: Black ;background-color:#E8E9E7; text-align:left;vertical-align:middle;}
.Class93{font-family: Arial Tur; font-size:10pt; color:Black;border-top-style: Solid ;border-bottom-style: Solid ;border-top-width: 1.0pt ;border-left-width: 0.5pt ;border-right-width: 0.5pt ;border-bottom-width: 0.5pt ;border-top-color: #376091 ;border-left-color: Black ;border-right-color: Black ;border-bottom-color: #632523 ;background-color:#E8E9E7; text-align:left;vertical-align:middle;}
.Class94{font-family: Arial Tur; font-size:10pt; color:Black;border-top-style: Solid ;border-right-style: Solid ;border-top-width: 1.0pt ;border-left-width: 0.5pt ;border-right-width: 1.0pt ;border-bottom-width: 0.5pt ;border-top-color: #376091 ;border-left-color: Black ;border-right-color: #376091 ;border-bottom-color: Black ;background-color:#E8E9E7; text-align:left;vertical-align:middle;}
.Class95{font-family: Arial Tur; font-size:10pt; color:Black;border-left-style: Solid ;border-top-width: 0.5pt ;border-left-width: 1.0pt ;border-right-width: 0.5pt ;border-bottom-width: 0.5pt ;border-top-color: Black ;border-left-color: #376091 ;border-right-color: Black ;border-bottom-color: Black ;background-color:White; text-align:left;vertical-align:middle;}
.Class96{font-family: Arial Tur; font-size:10pt; color:Black;border-right-style: Solid ;border-top-width: 0.5pt ;border-left-width: 0.5pt ;border-right-width: 1.0pt ;border-bottom-width: 0.5pt ;border-top-color: Black ;border-left-color: Black ;border-right-color: #376091 ;border-bottom-color: Black ;background-color:White; text-align:left;vertical-align:middle;}
.Class97{font-family: Arial Tur; font-size:10pt; color:Black;border-left-style: Solid ;border-right-style: Solid ;border-top-width: 0.5pt ;border-left-width: 1.0pt ;border-right-width: 0.5pt ;border-bottom-width: 0.5pt ;border-top-color: Black ;border-left-color: #376091 ;border-right-color: #632523 ;border-bottom-color: Black ;background-color:#E8E9E7; text-align:left;vertical-align:middle;}
.Class98{font-family: Arial Tur; font-size:10pt; color:#EEECE1;font-weight: bold;border-top-style: Solid ;border-left-style: Solid ;border-bottom-style: Solid ;border-width: 0.5pt ;border-top-color: #632523 ;border-left-color: #632523 ;border-right-color: Black ;border-bottom-color: #632523 ;background-color:#376091; text-align:left;vertical-align:middle;}
.Class99{font-family: Arial Tur; font-size:10pt; color:Black;border-left-style: Solid ;border-right-style: Solid ;border-top-width: 0.5pt ;border-left-width: 0.5pt ;border-right-width: 1.0pt ;border-bottom-width: 0.5pt ;border-top-color: Black ;border-left-color: #632523 ;border-right-color: #376091 ;border-bottom-color: Black ;background-color:#E8E9E7; text-align:left;vertical-align:middle;}
.Class100{font-family: Arial Tur; font-size:10pt; color:Black;border-top-style: Solid ;border-left-style: Solid ;border-bottom-style: Solid ;border-width: 0.5pt ;border-top-color: #632523 ;border-left-color: #632523 ;border-right-color: Black ;border-bottom-color: #632523 ;background-color:#DBE5F1; text-align:left;vertical-align:middle;}
.Class101{font-family: Arial Tur; font-size:10pt; color:Black;border-top-style: Solid ;border-left-style: Solid ;border-bottom-style: Solid ;border-width: 0.5pt ;border-top-color: #632523 ;border-left-color: #632523 ;border-right-color: Black ;border-bottom-color: #632523 ;background-color:White; text-align:center;vertical-align:middle;}
.Class102{font-family: Arial Tur; font-size:10pt; color:Black;border-top-style: Solid ;border-right-style: Solid ;border-bottom-style: Solid ;border-width: 0.5pt ;border-top-color: #632523 ;border-left-color: Black ;border-right-color: #632523 ;border-bottom-color: #632523 ;background-color:White; text-align:left;vertical-align:middle;}
.Class103{font-family: Arial Tur; font-size:10pt; color:Black;border-left-style: Solid ;border-bottom-style: Solid ;border-top-width: 0.5pt ;border-left-width: 1.0pt ;border-right-width: 0.5pt ;border-bottom-width: 1.0pt ;border-top-color: Black ;border-left-color: #376091 ;border-right-color: Black ;border-bottom-color: #376091 ;background-color:#E8E9E7; text-align:left;vertical-align:middle;}
.Class104{font-family: Arial Tur; font-size:10pt; color:Black;border-top-style: Solid ;border-bottom-style: Solid ;border-top-width: 0.5pt ;border-left-width: 0.5pt ;border-right-width: 0.5pt ;border-bottom-width: 1.0pt ;border-top-color: #632523 ;border-left-color: Black ;border-right-color: Black ;border-bottom-color: #376091 ;background-color:#E8E9E7; text-align:left;vertical-align:middle;}
.Class105{font-family: Arial Tur; font-size:10pt; color:Black;border-top-style: Solid ;border-bottom-style: Solid ;border-top-width: 0.5pt ;border-left-width: 0.5pt ;border-right-width: 0.5pt ;border-bottom-width: 1.0pt ;border-top-color: #632523 ;border-left-color: Black ;border-right-color: Black ;border-bottom-color: #376091 ;background-color:#E8E9E7; text-align:center;vertical-align:middle;}
.Class106{font-family: Arial Tur; font-size:10pt; color:Black;border-right-style: Solid ;border-bottom-style: Solid ;border-top-width: 0.5pt ;border-left-width: 0.5pt ;border-right-width: 1.0pt ;border-bottom-width: 1.0pt ;border-top-color: Black ;border-left-color: Black ;border-right-color: #376091 ;border-bottom-color: #376091 ;background-color:#E8E9E7; text-align:left;vertical-align:middle;}
.Class107{font-family: Arial Tur; font-size:10pt; color:Black;border-top-style: Solid ;border-bottom-style: Solid ;border-top-width: 1.0pt ;border-left-width: 0.5pt ;border-right-width: 0.5pt ;border-bottom-width: 1.0pt ;border-top-color: #376091 ;border-left-color: Black ;border-right-color: Black ;border-bottom-color: #376091 ;background-color:White; text-align:left;vertical-align:middle;}
.Class108{font-family: Arial Tur; font-size:10pt; color:Black;border-top-style: Solid ;border-bottom-style: Solid ;border-top-width: 1.0pt ;border-left-width: 0.5pt ;border-right-width: 0.5pt ;border-bottom-width: 1.0pt ;border-top-color: #376091 ;border-left-color: Black ;border-right-color: Black ;border-bottom-color: #376091 ;background-color:White; text-align:center;vertical-align:middle;}
.Class109{font-family: Arial Tur; font-size:10pt; color:Black;border-top-style: Solid ;border-left-style: Solid ;border-bottom-style: Solid ;border-width: 0.5pt ;border-top-color: #632523 ;border-left-color: #632523 ;border-right-color: Black ;border-bottom-color: #632523 ;background-color:White; text-align:left;vertical-align:middle;}
.Class110{font-family: Arial Tur; font-size:10pt; color:Black;border-top-style: Solid ;border-left-style: Solid ;border-bottom-style: Solid ;border-width: 0.5pt ;border-top-color: #632523 ;border-left-color: #632523 ;border-right-color: Black ;border-bottom-color: #632523 ;background-color:#DBE5F1; text-align:center;vertical-align:middle;}
.Class111{font-family: Arial Tur; font-size:10pt; color:#632523;border-top-style: Solid ;border-left-style: Solid ;border-bottom-style: Solid ;border-width: 0.5pt ;border-top-color: #632523 ;border-left-color: #632523 ;border-right-color: Black ;border-bottom-color: #632523 ;background-color:White; text-align:left;vertical-align:middle;}
.Class112{font-family: Arial Tur; font-size:10pt; color:#632523;border-top-style: Solid ;border-bottom-style: Solid ;border-width: 0.5pt ;border-top-color: #632523 ;border-left-color: Black ;border-right-color: Black ;border-bottom-color: #632523 ;background-color:White; text-align:center;vertical-align:middle;}
.Class113{font-family: Arial Tur; font-size:10pt; color:#632523;border-top-style: Solid ;border-right-style: Solid ;border-bottom-style: Solid ;border-width: 0.5pt ;border-top-color: #632523 ;border-left-color: Black ;border-right-color: #632523 ;border-bottom-color: #632523 ;background-color:White; text-align:center;vertical-align:middle;}
.Class114{font-family: Arial Tur; font-size:10pt; color:#4F6228;border-top-style: Solid ;border-left-style: Solid ;border-bottom-style: Solid ;border-width: 0.5pt ;border-top-color: #632523 ;border-left-color: #632523 ;border-right-color: Black ;border-bottom-color: #632523 ;background-color:White; text-align:left;vertical-align:middle;}
.Class115{font-family: Arial Tur; font-size:10pt; color:#3F3151;border-top-style: Solid ;border-bottom-style: Solid ;border-width: 0.5pt ;border-top-color: #632523 ;border-left-color: Black ;border-right-color: Black ;border-bottom-color: #632523 ;background-color:White; text-align:center;vertical-align:middle;}
.Class116{font-family: Arial Tur; font-size:10pt; color:#4F6228;border-top-style: Solid ;border-right-style: Solid ;border-bottom-style: Solid ;border-width: 0.5pt ;border-top-color: #632523 ;border-left-color: Black ;border-right-color: #632523 ;border-bottom-color: #632523 ;background-color:White; text-align:left;vertical-align:middle;}
.Class117{font-family: Arial Tur; font-size:10pt; color:Black;border-left-style: Solid ;border-right-style: Solid ;border-top-width: 0.5pt ;border-left-width: 0.5pt ;border-right-width: 1.0pt ;border-bottom-width: 0.5pt ;border-top-color: Black ;border-left-color: #632523 ;border-right-color: #376091 ;border-bottom-color: Black ;background-color:#E8E9E7; text-align:left;vertical-align:bottom;}
.Class118{font-family: Arial Tur; font-size:10pt; color:#376091;font-weight: bold;border-top-style: Solid ;border-left-style: Solid ;border-bottom-style: Solid ;border-width: 0.5pt ;border-top-color: #632523 ;border-left-color: #632523 ;border-right-color: Black ;border-bottom-color: #632523 ;background-color:White; text-align:center;vertical-align:middle;}
.Class119{font-family: Arial Tur; font-size:10pt; color:Black;border-top-style: Solid ;border-bottom-style: Solid ;border-top-width: 0.5pt ;border-left-width: 0.5pt ;border-right-width: 0.5pt ;border-bottom-width: 1.0pt ;border-top-color: #632523 ;border-left-color: Black ;border-right-color: Black ;border-bottom-color: #376091 ;background-color:#E8E9E7; text-align:left;vertical-align:bottom;}
.Class120{font-family: Arial Tur; font-size:10pt; color:Black;border-top-style: Solid ;border-top-width: 1.0pt ;border-left-width: 0.5pt ;border-right-width: 0.5pt ;border-bottom-width: 0.5pt ;border-top-color: #376091 ;border-left-color: Black ;border-right-color: Black ;border-bottom-color: Black ;background-color:White; text-align:left;vertical-align:middle;}
.Class121{font-family: Arial Tur; font-size:10pt; color:#EEECE1;font-weight: bold;border: 0.5pt  None  Black ;background-color:#376091; text-align:center;vertical-align:middle;}
.Class122{font-family: Arial Tur; font-size:10pt; color:White;border: 0.5pt  None  Black ;background-color:White; text-align:right;vertical-align:middle;}
.Class123{font-family: Arial Tur; font-size:10pt; color:#376091;border: 0.5pt  None  Black ;background-color:#E8E9E7; text-align:center;vertical-align:middle;}
.Class124{font-family: Arial Tur; font-size:10pt; color:#632523;border: 0.5pt  None  Black ;background-color:#E8E9E7; text-align:center;vertical-align:middle;}
.Class125{font-family: Arial Tur; font-size:10pt; color:#60497B;border: 0.5pt  None  Black ;background-color:#E8E9E7; text-align:center;vertical-align:middle;}
.Class126{font-family: Arial Tur; font-size:10pt; color:#4A452A;border: 0.5pt  None  Black ;background-color:#E8E9E7; text-align:center;vertical-align:middle;}
.Class127{font-family: Arial Tur; font-size:10pt; color:#376091;border: 0.5pt  None  Black ;background-color:#DCDEDA; text-align:center;vertical-align:middle;}
.Class128{font-family: Arial Tur; font-size:10pt; color:#632523;border: 0.5pt  None  Black ;background-color:#DCDEDA; text-align:center;vertical-align:middle;}
.Class129{font-family: Arial Tur; font-size:10pt; color:#60497B;border: 0.5pt  None  Black ;background-color:#DCDEDA; text-align:center;vertical-align:middle;}
.Class130{font-family: Arial Tur; font-size:10pt; color:#4A452A;border: 0.5pt  None  Black ;background-color:#DCDEDA; text-align:center;vertical-align:middle;}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</si>
  <si>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-24.75-24.75-24.75-24.75-24.75-24.75-24-24.75-24.75-24.75-24.75-24.75-24.75-24.75-24.75-24.75-24.75-24.75-24.75-24.75-24.75-24.75-24.75-24.75-24.75-24.75-24.75-24.75-24.75-24.75-24.75-24.75-24.75%22+RowCount%3d%2286%22+Width%3d%22840.75%22+InputPrefix%3d%22PSWInput_%22%3e%0d%0a++++%3cTR%3e%0d%0a++++++%3cTD+Style%3d%22Class85%22+Merge%3d%22False%22+RowSpan%3d%22%22+ColSpan%3d%22%22+Format%3d%22General%22+Width%3d%2224.75%22+Text%3d%22Control%22+Height%3d%2212.75%22+Align%3d%22Left%22+CellHasFormula%3d%22False%22+FontName%3d%22Arial+Tur%22+WrapText%3d%22False%22+FontSize%3d%2210%22+X%3d%221%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224%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225%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226%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227%22+Y%3d%221%22+%2f%3e%0d%0a++++++%3cTD+Style%3d%22Class86%22+Merge%3d%22False%22+RowSpan%3d%22%22+ColSpan%3d%22%22+Format%3d%22General%22+Width%3d%2224%22+Text%3d%22%22+Height%3d%2212.75%22+Align%3d%22Left%22+CellHasFormula%3d%22False%22+FontName%3d%22Arial+Tur%22+WrapText%3d%22False%22+FontSize%3d%2210%22+X%3d%228%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229%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2210%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2211%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2212%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2213%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2214%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221%22+%2f%3e%0d%0a++++%3c%2fTR%3e%0d%0a++++%3cTR%3e%0d%0a++++++%3cTD+Style%3d%22Class88%22+Merge%3d%22False%22+RowSpan%3d%22%22+ColSpan%3d%22%22+Format%3d%22General%22+Width%3d%2224.75%22+Text%3d%22%22+Height%3d%2218%22+Align%3d%22Left%22+CellHasFormula%3d%22False%22+FontName%3d%22Arial+Tur%22+WrapText%3d%22False%22+FontSize%3d%2210%22+X%3d%221%22+Y%3d%222%22+%2f%3e%0d%0a++++++%3cTD+Style%3d%22Class89%22+Merge%3d%22True%22+RowSpan%3d%22%22+ColSpan%3d%2231%22+Format%3d%22General%22+Width%3d%22766.5%22+Text%3d%22RETIREMENT+SAVINGS+CALCULATOR%22+Height%3d%2218%22+Align%3d%22Center%22+CellHasFormula%3d%22False%22+FontName%3d%22Arial+Tur%22+WrapText%3d%22False%22+FontSize%3d%2214%22+X%3d%222%22+Y%3d%222%22+%2f%3e%0d%0a++++++%3cTD+Style%3d%22Class87%22+Merge%3d%22False%22+RowSpan%3d%22%22+ColSpan%3d%22%22+Format%3d%22General%22+Width%3d%2224.75%22+Text%3d%22%22+Height%3d%2218%22+Align%3d%22Left%22+CellHasFormula%3d%22False%22+FontName%3d%22Arial+Tur%22+WrapText%3d%22False%22+FontSize%3d%2210%22+X%3d%2233%22+Y%3d%222%22+%2f%3e%0d%0a++++++%3cTD+Style%3d%22Class87%22+Merge%3d%22False%22+RowSpan%3d%22%22+ColSpan%3d%22%22+Format%3d%22General%22+Width%3d%2224.75%22+Text%3d%22%22+Height%3d%2218%22+Align%3d%22Left%22+CellHasFormula%3d%22False%22+FontName%3d%22Arial+Tur%22+WrapText%3d%22False%22+FontSize%3d%2210%22+X%3d%2234%22+Y%3d%222%22+%2f%3e%0d%0a++++%3c%2fTR%3e%0d%0a++++%3cTR%3e%0d%0a++++++%3cTD+Style%3d%22Class88%22+Merge%3d%22False%22+RowSpan%3d%22%22+ColSpan%3d%22%22+Format%3d%22General%22+Width%3d%2224.75%22+Text%3d%22%22+Height%3d%2213.5%22+Align%3d%22Left%22+CellHasFormula%3d%22False%22+FontName%3d%22Arial+Tur%22+WrapText%3d%22False%22+FontSize%3d%2210%22+X%3d%221%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222%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223%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224%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225%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226%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227%22+Y%3d%223%22+%2f%3e%0d%0a++++++%3cTD+Style%3d%22Class90%22+Merge%3d%22False%22+RowSpan%3d%22%22+ColSpan%3d%22%22+Format%3d%22General%22+Width%3d%2224%22+Text%3d%22%22+Height%3d%2213.5%22+Align%3d%22Left%22+CellHasFormula%3d%22False%22+FontName%3d%22Arial+Tur%22+WrapText%3d%22False%22+FontSize%3d%2210%22+X%3d%228%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229%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2210%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2211%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2212%22+Y%3d%223%22+%2f%3e%0d%0a++++++%3cTD+Style%3d%22Class90%22+Merge%3d%22False%22+RowSpan%3d%22%22+ColSpan%3d%22%22+Format%3d%22General%22+Width%3d%2224.75%22+Text%3d%22%22+Height%3d%2213.5%22+Align%3d%22Left%22+CellHasFormula%3d%22False%22+FontName%3d%22Arial+Tur%22+WrapText%3d%22False%22+FontSize%3d%2210%22+X%3d%2213%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2214%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2215%22+Y%3d%223%22%3e%0d%0a++++++++%3cChart%3e%0d%0a++++++++++%3cNameIndex%3e1%3c%2fNameIndex%3e%0d%0a++++++++++%3cZOrder%3e2%3c%2fZOrder%3e%0d%0a++++++++++%3cChartType%3exlLine%3c%2fChartType%3e%0d%0a++++++++++%3cChartHeight%3e231%3c%2fChartHeight%3e%0d%0a++++++++++%3cChartWidth%3e478.5%3c%2fChartWidth%3e%0d%0a++++++++++%3cPlotHeight%3e196.595039370079%3c%2fPlotHeight%3e%0d%0a++++++++++%3cPlotWidth%3e329.984803149606%3c%2fPlotWidth%3e%0d%0a++++++++++%3cPlotTop%3e-0.367874015748031%3c%2fPlotTop%3e%0d%0a++++++++++%3cPlotLeft%3e18.5317322834646%3c%2fPlotLeft%3e%0d%0a++++++++++%3cPlotColor%3e-1%3c%2fPlotColor%3e%0d%0a++++++++++%3cWallColor%3e-1%3c%2fWallColor%3e%0d%0a++++++++++%3cLegendBoxBackColor%3e-65537%3c%2fLegendBoxBackColor%3e%0d%0a++++++++++%3cLegendBoxTop%3e84.3755905511811%3c%2fLegendBoxTop%3e%0d%0a++++++++++%3cLegendBoxLeft%3e398.54%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0.944444444444444%3c%2fTop%3e%0d%0a++++++++++%3cLeft%3e0.545454545454545%3c%2fLeft%3e%0d%0a++++++++++%3cTitle+%2f%3e%0d%0a++++++++++%3cFont+%2f%3e%0d%0a++++++++++%3cChartColor%3e-1%3c%2fChartColor%3e%0d%0a++++++++++%3cSeriesCollection%3e%0d%0a++++++++++++%3cSeries%3e%0d%0a++++++++++++++%3cNameIndex%3e0%3c%2fNameIndex%3e%0d%0a++++++++++++++%3cName%3eBalance%3c%2fName%3e%0d%0a++++++++++++++%3cColor%3e-1%3c%2fColor%3e%0d%0a++++++++++++++%3cBorderColor%3e-4306104%3c%2fBorderColor%3e%0d%0a++++++++++++%3c%2fSeries%3e%0d%0a++++++++++++%3cSeries%3e%0d%0a++++++++++++++%3cNameIndex%3e1%3c%2fNameIndex%3e%0d%0a++++++++++++++%3cName%3ePayments%3c%2fName%3e%0d%0a++++++++++++++%3cColor%3e-1%3c%2fColor%3e%0d%0a++++++++++++++%3cBorderColor%3e-6768300%3c%2fBorderColor%3e%0d%0a++++++++++++%3c%2fSeries%3e%0d%0a++++++++++++%3cSeries%3e%0d%0a++++++++++++++%3cNameIndex%3e2%3c%2fNameIndex%3e%0d%0a++++++++++++++%3cName%3eInterest%3c%2fName%3e%0d%0a++++++++++++++%3cColor%3e-1%3c%2fColor%3e%0d%0a++++++++++++++%3cBorderColor%3e-8560480%3c%2fBorderColor%3e%0d%0a++++++++++++%3c%2fSeries%3e%0d%0a++++++++++%3c%2fSeriesCollection%3e%0d%0a++++++++++%3cLegendPosition+%2f%3e%0d%0a++++++++++%3cHasLegend%3etrue%3c%2fHasLegend%3e%0d%0a++++++++++%3cAbsoluteTop%3e43.5%3c%2fAbsoluteTop%3e%0d%0a++++++++++%3cAbsoluteLeft%3e359.25%3c%2fAbsoluteLeft%3e%0d%0a++++++++%3c%2fChart%3e%0d%0a++++++%3c%2fTD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2216%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2217%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2218%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2219%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2220%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2221%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2222%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2223%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2224%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2225%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2226%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2227%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2228%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2229%22+Y%3d%223%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2230%22+Y%3d%223%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2231%22+Y%3d%223%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2232%22+Y%3d%223%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2233%22+Y%3d%223%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2234%22+Y%3d%223%22+%2f%3e%0d%0a++++%3c%2fTR%3e%0d%0a++++%3cTR%3e%0d%0a++++++%3cTD+Style%3d%22Class91%22+Merge%3d%22False%22+RowSpan%3d%22%22+ColSpan%3d%22%22+Format%3d%22General%22+Width%3d%2224.75%22+Text%3d%22%22+Height%3d%2212.75%22+Align%3d%22Left%22+CellHasFormula%3d%22False%22+FontName%3d%22Arial+Tur%22+WrapText%3d%22False%22+FontSize%3d%2210%22+X%3d%221%22+Y%3d%224%22+%2f%3e%0d%0a++++++%3cTD+Style%3d%22Class92%22+Merge%3d%22False%22+RowSpan%3d%22%22+ColSpan%3d%22%22+Format%3d%22General%22+Width%3d%2224.75%22+Text%3d%22%22+Height%3d%2212.75%22+Align%3d%22Left%22+CellHasFormula%3d%22False%22+FontName%3d%22Arial+Tur%22+WrapText%3d%22False%22+FontSize%3d%2210%22+X%3d%222%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223%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224%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225%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226%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227%22+Y%3d%224%22+%2f%3e%0d%0a++++++%3cTD+Style%3d%22Class93%22+Merge%3d%22False%22+RowSpan%3d%22%22+ColSpan%3d%22%22+Format%3d%22General%22+Width%3d%2224%22+Text%3d%22%22+Height%3d%2212.75%22+Align%3d%22Left%22+CellHasFormula%3d%22False%22+FontName%3d%22Arial+Tur%22+WrapText%3d%22False%22+FontSize%3d%2210%22+X%3d%228%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229%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2210%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2211%22+Y%3d%224%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2212%22+Y%3d%224%22+%2f%3e%0d%0a++++++%3cTD+Style%3d%22Class94%22+Merge%3d%22False%22+RowSpan%3d%22%22+ColSpan%3d%22%22+Format%3d%22General%22+Width%3d%2224.75%22+Text%3d%22%22+Height%3d%2212.75%22+Align%3d%22Left%22+CellHasFormula%3d%22False%22+FontName%3d%22Arial+Tur%22+WrapText%3d%22False%22+FontSize%3d%2210%22+X%3d%2213%22+Y%3d%224%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224%22+%2f%3e%0d%0a++++++%3cTD+Style%3d%22Class86%22+Merge%3d%22False%22+RowSpan%3d%22%22+ColSpan%3d%22%22+Format%3d%22General%22+Width%3d%2224.75%22+Text%3d%22%22+Height%3d%2212.75%22+Align%3d%22Left%22+CellHasFormula%3d%22Fals</t>
  </si>
  <si>
    <t xml:space="preserve"> e%22+FontName%3d%22Arial+Tur%22+WrapText%3d%22False%22+FontSize%3d%2210%22+X%3d%2220%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225%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225%22+%2f%3e%0d%0a++++++%3cTD+Style%3d%22Class98%22+Merge%3d%22True%22+RowSpan%3d%22%22+ColSpan%3d%2210%22+Format%3d%22General%22+Width%3d%22246.75%22+Text%3d%22++Inputs%22+Height%3d%2212.75%22+Align%3d%22Left%22+CellHasFormula%3d%22False%22+FontName%3d%22Arial+Tur%22+WrapText%3d%22False%22+FontSize%3d%2210%22+X%3d%223%22+Y%3d%225%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225%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226%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226%22+%2f%3e%0d%0a++++++%3cTD+Style%3d%22Class100%22+Merge%3d%22True%22+RowSpan%3d%22%22+ColSpan%3d%226%22+Format%3d%22General%22+Width%3d%22147.75%22+Text%3d%22++Current+Age%3a%22+Height%3d%2212.75%22+Align%3d%22Left%22+CellHasFormula%3d%22False%22+FontName%3d%22Arial+Tur%22+WrapText%3d%22False%22+FontSize%3d%2210%22+X%3d%223%22+Y%3d%226%22+%2f%3e%0d%0a++++++%3cTD+Style%3d%22Class101%22+Merge%3d%22True%22+RowSpan%3d%22%22+ColSpan%3d%223%22+Format%3d%22General%22+Width%3d%2274.25%22+Text%3d%22%22+Height%3d%2212.75%22+Align%3d%22Center%22+CellHasFormula%3d%22False%22+FontName%3d%22Arial+Tur%22+WrapText%3d%22False%22+FontSize%3d%2210%22+X%3d%229%22+Y%3d%226%22%3e%0d%0a++++++++%3cInputCell%3e%0d%0a++++++++++%3cAddress%3e%3d'Retirement+Calculator'!%24I%247%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35%3c%2fDefaultValue%3e%0d%0a++++++++++%3cValueType%3eSystem.Double%3c%2fValueType%3e%0d%0a++++++++%3c%2fInputCell%3e%0d%0a++++++%3c%2fTD%3e%0d%0a++++++%3cTD+Style%3d%22Class102%22+Merge%3d%22False%22+RowSpan%3d%22%22+ColSpan%3d%22%22+Format%3d%22General%22+Width%3d%2224.75%22+Text%3d%22%22+Height%3d%2212.75%22+Align%3d%22Left%22+CellHasFormula%3d%22False%22+FontName%3d%22Arial+Tur%22+WrapText%3d%22False%22+FontSize%3d%2210%22+X%3d%2212%22+Y%3d%226%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226%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227%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227%22+%2f%3e%0d%0a++++++%3cTD+Style%3d%22Class100%22+Merge%3d%22True%22+RowSpan%3d%22%22+ColSpan%3d%226%22+Format%3d%22General%22+Width%3d%22147.75%22+Text%3d%22++Retirement+Age%3a%22+Height%3d%2212.75%22+Align%3d%22Left%22+CellHasFormula%3d%22False%22+FontName%3d%22Arial+Tur%22+WrapText%3d%22False%22+FontSize%3d%2210%22+X%3d%223%22+Y%3d%227%22+%2f%3e%0d%0a++++++%3cTD+Style%3d%22Class101%22+Merge%3d%22True%22+RowSpan%3d%22%22+ColSpan%3d%223%22+Format%3d%22General%22+Width%3d%2274.25%22+Text%3d%22%22+Height%3d%2212.75%22+Align%3d%22Center%22+CellHasFormula%3d%22False%22+FontName%3d%22Arial+Tur%22+WrapText%3d%22False%22+FontSize%3d%2210%22+X%3d%229%22+Y%3d%227%22%3e%0d%0a++++++++%3cInputCell%3e%0d%0a++++++++++%3cAddress%3e%3d'Retirement+Calculator'!%24I%248%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58%3c%2fDefaultValue%3e%0d%0a++++++++++%3cValueType%3eSystem.Double%3c%2fValueType%3e%0d%0a++++++++%3c%2fInputCell%3e%0d%0a++++++%3c%2fTD%3e%0d%0a++++++%3cTD+Style%3d%22Class102%22+Merge%3d%22False%22+RowSpan%3d%22%22+ColSpan%3d%22%22+Format%3d%22General%22+Width%3d%2224.75%22+Text%3d%22%22+Height%3d%2212.75%22+Align%3d%22Left%22+CellHasFormula%3d%22False%22+FontName%3d%22Arial+Tur%22+WrapText%3d%22False%22+FontSize%3d%2210%22+X%3d%2212%22+Y%3d%227%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227%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228%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228%22+%2f%3e%0d%0a++++++%3cTD+Style%3d%22Class100%22+Merge%3d%22True%22+RowSpan%3d%22%22+ColSpan%3d%226%22+Format%3d%22General%22+Width%3d%22147.75%22+Text%3d%22++Investments+up+to+Now%3a%22+Height%3d%2212.75%22+Align%3d%22Left%22+CellHasFormula%3d%22False%22+FontName%3d%22Arial+Tur%22+WrapText%3d%22False%22+FontSize%3d%2210%22+X%3d%223%22+Y%3d%228%22+%2f%3e%0d%0a++++++%3cTD+Style%3d%22Class101%22+Merge%3d%22True%22+RowSpan%3d%22%22+ColSpan%3d%223%22+Format%3d%22General%22+Width%3d%2274.25%22+Text%3d%22%22+Height%3d%2212.75%22+Align%3d%22Center%22+CellHasFormula%3d%22False%22+FontName%3d%22Arial+</t>
  </si>
  <si>
    <t xml:space="preserve"> Tur%22+WrapText%3d%22False%22+FontSize%3d%2210%22+X%3d%229%22+Y%3d%228%22%3e%0d%0a++++++++%3cInputCell%3e%0d%0a++++++++++%3cAddress%3e%3d'Retirement+Calculator'!%24I%249%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10000%3c%2fDefaultValue%3e%0d%0a++++++++++%3cValueType%3eSystem.Double%3c%2fValueType%3e%0d%0a++++++++%3c%2fInputCell%3e%0d%0a++++++%3c%2fTD%3e%0d%0a++++++%3cTD+Style%3d%22Class102%22+Merge%3d%22False%22+RowSpan%3d%22%22+ColSpan%3d%22%22+Format%3d%22General%22+Width%3d%2224.75%22+Text%3d%22%22+Height%3d%2212.75%22+Align%3d%22Left%22+CellHasFormula%3d%22False%22+FontName%3d%22Arial+Tur%22+WrapText%3d%22False%22+FontSize%3d%2210%22+X%3d%2212%22+Y%3d%228%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228%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228%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229%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229%22+%2f%3e%0d%0a++++++%3cTD+Style%3d%22Class100%22+Merge%3d%22True%22+RowSpan%3d%22%22+ColSpan%3d%226%22+Format%3d%22General%22+Width%3d%22147.75%22+Text%3d%22++Expected+Annual+Return%3a%22+Height%3d%2212.75%22+Align%3d%22Left%22+CellHasFormula%3d%22False%22+FontName%3d%22Arial+Tur%22+WrapText%3d%22False%22+FontSize%3d%2210%22+X%3d%223%22+Y%3d%229%22+%2f%3e%0d%0a++++++%3cTD+Style%3d%22Class101%22+Merge%3d%22True%22+RowSpan%3d%22%22+ColSpan%3d%223%22+Format%3d%220.00%22+Width%3d%2274.25%22+Text%3d%22%22+Height%3d%2212.75%22+Align%3d%22Center%22+CellHasFormula%3d%22False%22+FontName%3d%22Arial+Tur%22+WrapText%3d%22False%22+FontSize%3d%2210%22+X%3d%229%22+Y%3d%229%22%3e%0d%0a++++++++%3cInputCell%3e%0d%0a++++++++++%3cAddress%3e%3d'Retirement+Calculator'!%24I%2410%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6%3c%2fDefaultValue%3e%0d%0a++++++++++%3cValueType%3eSystem.Double%3c%2fValueType%3e%0d%0a++++++++%3c%2fInputCell%3e%0d%0a++++++%3c%2fTD%3e%0d%0a++++++%3cTD+Style%3d%22Class102%22+Merge%3d%22False%22+RowSpan%3d%22%22+ColSpan%3d%22%22+Format%3d%22General%22+Width%3d%2224.75%22+Text%3d%22%25%22+Height%3d%2212.75%22+Align%3d%22Left%22+CellHasFormula%3d%22False%22+FontName%3d%22Arial+Tur%22+WrapText%3d%22False%22+FontSize%3d%2210%22+X%3d%2212%22+Y%3d%229%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229%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229%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2210%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2210%22+%2f%3e%0d%0a++++++%3cTD+Style%3d%22Class100%22+Merge%3d%22True%22+RowSpan%3d%22%22+ColSpan%3d%226%22+Format%3d%22General%22+Width%3d%22147.75%22+Text%3d%22++Annual+Payments%3a%22+Height%3d%2212.75%22+Align%3d%22Left%22+CellHasFormula%3d%22False%22+FontName%3d%22Arial+Tur%22+WrapText%3d%22False%22+FontSize%3d%2210%22+X%3d%223%22+Y%3d%2210%22+%2f%3e%0d%0a++++++%3cTD+Style%3d%22Class101%22+Merge%3d%22True%22+RowSpan%3d%22%22+ColSpan%3d%223%22+Format%3d%22%23%2c%23%230.00%22+Width%3d%2274.25%22+Text%3d%22%22+Height%3d%2212.75%22+Align%3d%22Center%22+CellHasFormula%3d%22False%22+FontName%3d%22Arial+Tur%22+WrapText%3d%22False%22+FontSize%3d%2210%22+X%3d%229%22+Y%3d%2210%22%3e%0d%0a++++++++%3cInputCell%3e%0d%0a++++++++++%3cAddress%3e%3d'Retirement+Calculator'!%24I%2411%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2000%3c%2fDefaultValue%3e%0d%0a++++++++++%3cValueType%3eSystem.Double%3c%2fValueType%3e%0d%0a++++++++%3c%2fInputCell%3e%0d%0a++++++%3c%2fTD%3e%0d%0a++++++%3cTD+Style%3d%22Class102%22+Merge%3d%22False%22+RowSpan%3d%22%22+ColSpan%3d%22%22+Format%3d%22General%22+Width%3d%2224.75%22+Text%3d%22%22+Height%3d%2212.75%22+Align%3d%22Left%22+CellHasFormula%3d%22False%22+FontName%3d%22Arial+Tur%22+WrapText%3d%22False%22+FontSize%3d%2210%22+X%3d%2212%22+Y%3d%2210%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2210%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2210%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2211%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2211%22+%2f%3e%0d%0a++++++%3cTD+Style%3d%22Class100%22+Merge%3d%22True%22+RowSpan%3d%22%22+ColSpan%3d%226%22+Format%3d%22General%22+Width%3d%22147.75%22+Text%3d%22++%23+of+Payments+to+be+made%3a%22+Height%3d%2212.75%22+Align%3d%22Left%22+CellHasFormula%3d%22False%22+FontName%3d%22Arial+Tur%22+WrapText%3d%22False%22+FontSize%3d%2210%22+X%3d%223%22+Y%3d%2211%22+%2f%3e%0d%0a++++++%3cTD+Style%3d%22Class101%22+Merge%3d%22True%22+RowSpan%3d%22%22+ColSpan%3d%223%22+Format%3d%22General%22+Width%3d%2274.25%22+Text%3d%22%22+Height%3d%2212.75%22+Align%3d%22Center%22+CellHasFormula%3d%22False%22+FontName%3d%22Arial+Tur%22+WrapText%3d%22False%22+FontSize%3d%2210%22+X%3d%229%22+Y%3d%2211%22%3e%0d%0a++++++++%3cInputCell%3e%0d%0a++++++++++%3cAddress%3e%3d'Retirement+Calculator'!%24I%2412%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15%3c%2fDefaultValue%3e%0d%0a++++++++++%3cValueType%3eSystem.Double%3c%2fValueType%3e%0d%0a++++++++%3c%2fInputCell%3e%0d%0a++++++%3c%2fTD%3e%0d%0a++++++%3cTD+Style%3d%22Class102%22+Merge%3d%22False%22+RowSpan%3d%22%22+ColSpan%3d%22%22+Format%3d%22General%22+Width%3d%2224.75%22+Text%3d%22%22+Height%3d%2212.75%22+Align%3d%22Left%22+CellHasFormula%3d%22False%22+FontName%3d%22Arial+Tur%22+WrapText%3d%22False%22+FontSize%3d%2210%22+X%3d%2212%22+Y%3d%2211%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2211%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2211%22+%2f%3e%0d%0a++++++%3cTD+Style%3d%22Class86%22+Merge%3d%22False%22+RowSpan%3d%22%22+ColSpan%3d%22%22+Format%3d%22General%22+Width%3d%2224.75%22+Text%3d%22%22+H</t>
  </si>
  <si>
    <t xml:space="preserve"> eight%3d%2212.75%22+Align%3d%22Left%22+CellHasFormula%3d%22False%22+FontName%3d%22Arial+Tur%22+WrapText%3d%22False%22+FontSize%3d%2210%22+X%3d%2223%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2211%22+%2f%3e%0d%0a++++%3c%2fTR%3e%0d%0a++++%3cTR%3e%0d%0a++++++%3cTD+Style%3d%22Class96%22+Merge%3d%22False%22+RowSpan%3d%22%22+ColSpan%3d%22%22+Format%3d%22General%22+Width%3d%2224.75%22+Text%3d%22%22+Height%3d%2213.5%22+Align%3d%22Left%22+CellHasFormula%3d%22False%22+FontName%3d%22Arial+Tur%22+WrapText%3d%22False%22+FontSize%3d%2210%22+X%3d%221%22+Y%3d%2212%22+%2f%3e%0d%0a++++++%3cTD+Style%3d%22Class103%22+Merge%3d%22False%22+RowSpan%3d%22%22+ColSpan%3d%22%22+Format%3d%22General%22+Width%3d%2224.75%22+Text%3d%22%22+Height%3d%2213.5%22+Align%3d%22Left%22+CellHasFormula%3d%22False%22+FontName%3d%22Arial+Tur%22+WrapText%3d%22False%22+FontSize%3d%2210%22+X%3d%222%22+Y%3d%2212%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223%22+Y%3d%2212%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224%22+Y%3d%2212%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225%22+Y%3d%2212%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226%22+Y%3d%2212%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227%22+Y%3d%2212%22+%2f%3e%0d%0a++++++%3cTD+Style%3d%22Class104%22+Merge%3d%22False%22+RowSpan%3d%22%22+ColSpan%3d%22%22+Format%3d%22General%22+Width%3d%2224%22+Text%3d%22%22+Height%3d%2213.5%22+Align%3d%22Left%22+CellHasFormula%3d%22False%22+FontName%3d%22Arial+Tur%22+WrapText%3d%22False%22+FontSize%3d%2210%22+X%3d%228%22+Y%3d%2212%22+%2f%3e%0d%0a++++++%3cTD+Style%3d%22Class105%22+Merge%3d%22False%22+RowSpan%3d%22%22+ColSpan%3d%22%22+Format%3d%22General%22+Width%3d%2224.75%22+Text%3d%22%22+Height%3d%2213.5%22+Align%3d%22Center%22+CellHasFormula%3d%22False%22+FontName%3d%22Arial+Tur%22+WrapText%3d%22False%22+FontSize%3d%2210%22+X%3d%229%22+Y%3d%2212%22+%2f%3e%0d%0a++++++%3cTD+Style%3d%22Class105%22+Merge%3d%22False%22+RowSpan%3d%22%22+ColSpan%3d%22%22+Format%3d%22General%22+Width%3d%2224.75%22+Text%3d%22%22+Height%3d%2213.5%22+Align%3d%22Center%22+CellHasFormula%3d%22False%22+FontName%3d%22Arial+Tur%22+WrapText%3d%22False%22+FontSize%3d%2210%22+X%3d%2210%22+Y%3d%2212%22+%2f%3e%0d%0a++++++%3cTD+Style%3d%22Class105%22+Merge%3d%22False%22+RowSpan%3d%22%22+ColSpan%3d%22%22+Format%3d%22General%22+Width%3d%2224.75%22+Text%3d%22%22+Height%3d%2213.5%22+Align%3d%22Center%22+CellHasFormula%3d%22False%22+FontName%3d%22Arial+Tur%22+WrapText%3d%22False%22+FontSize%3d%2210%22+X%3d%2211%22+Y%3d%2212%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2212%22+Y%3d%2212%22+%2f%3e%0d%0a++++++%3cTD+Style%3d%22Class106%22+Merge%3d%22False%22+RowSpan%3d%22%22+ColSpan%3d%22%22+Format%3d%22General%22+Width%3d%2224.75%22+Text%3d%22%22+Height%3d%2213.5%22+Align%3d%22Left%22+CellHasFormula%3d%22False%22+FontName%3d%22Arial+Tur%22+WrapText%3d%22False%22+FontSize%3d%2210%22+X%3d%2213%22+Y%3d%2212%22+%2f%3e%0d%0a++++++%3cTD+Style%3d%22Class95%22+Merge%3d%22False%22+RowSpan%3d%22%22+ColSpan%3d%22%22+Format%3d%22General%22+Width%3d%2224.75%22+Text%3d%22%22+Height%3d%2213.5%22+Align%3d%22Left%22+CellHasFormula%3d%22False%22+FontName%3d%22Arial+Tur%22+WrapText%3d%22False%22+FontSize%3d%2210%22+X%3d%2214%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2215%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2216%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2217%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2218%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2219%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2220%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2221%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2222%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2223%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2224%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2225%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2226%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2227%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2228%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2229%22+Y%3d%2212%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2230%22+Y%3d%2212%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2231%22+Y%3d%2212%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2232%22+Y%3d%2212%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2233%22+Y%3d%2212%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2234%22+Y%3d%2212%22+%2f%3e%0d%0a++++%3c%2fTR%3e%0d%0a++++%3cTR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221%22+Y%3d%2213%22+%2f%3e%0d%0a++++++%3cTD+Style%3d%22Class107%22+Merge%3d%22False%22+RowSpan%3d%22%22+ColSpan%3d%22%22+Format%3d%22General%22+Width%3d%2224.75%22+Text%3d%22%22+Height%3d%2213.5%22+Align%3d%22Left%22+CellHasFormula%3d%22False%22+FontName%3d%22Arial+Tur%22+WrapText%3d%22False%22+FontSize%3d%2210%22+X%3d%222%22+Y%3d%2213%22+%2f%3e%0d%0a++++++%3cTD+Style%3d%22Class107%22+Merge%3d%22False%22+RowSpan%3d%22%22+ColSpan%3d%22%22+Format%3d%22General%22+Width%3d%2224.75%22+Text%3d%22%22+Height%3d%2213.5%22+Align%3d%22Left%22+CellHasFormula%3d%22False%22+FontName%3d%22Arial+Tur%22+WrapText%3d%22False%22+FontSize%3d%2210%22+X%3d%223%22+Y%3d%2213%22+%2f%3e%0d%0a++++++%3cTD+Style%3d%22Class107%22+Merge%3d%22False%22+RowSpan%3d%22%22+ColSpan%3d%22%22+Format%3d%22General%22+Width%3d%2224.75%22+Text%3d%22%22+Height%3d%2213.5%22+Align%3d%22Left%22+CellHasFormula%3d%22False%22+FontName%3d%22Arial+Tur%22+WrapText%3d%22False%22+FontSize%3d%2210%22+X%3d%224%22+Y%3d%2213%22+%2f%3e%0d%0a++++++%3cTD+Style%3d%22Class107%22+Merge%3d%22False%22+RowSpan%3d%22%22+ColSpan%3d%22%22+Format%3d%22General%22+Width%3d%2224.75%22+Text%3d%22%22+Height%3d%2213.5%22+Align%3d%22Left%22+CellHasFormula%3d%22False%22+FontName%3d%22Arial+Tur%22+WrapText%3d%22False%22+FontSize%3d%2210%22+X%3d%225%22+Y%3d%2213%22+%2f%3e%0d%0a++++++%3cTD+Style%3d%22Class107%22+Merge%3d%22False%22+RowSpan%3d%22%22+ColSpan%3d%22%22+Format%3d%22General%22+Width%3d%2224.75%22+Text%3d%22%22+Height%3d%2213.5%22+Align%3d%22Left%22+CellHasFormula%3d%22False%22+FontName%3d%22Arial+Tur%22+WrapText%3d%22False%22+FontSize%3d%2210%22+X%3d%226%22+Y%3d%2213%22+%2f%3e%0d%0a++++++%3cTD+Style%3d%22Class107%22+Merge%3d%22False%22+RowSpan%3d%22%22+ColSpan%3d%22%22+Format%3d%22General%22+Width%3d%2224.75%22+Text%3d%22%22+Height%3d%2213.5%22+Align%3d%22Left%22+CellHasFormula%3d%22False%22+FontName%3d%22Arial+Tur%22+WrapText%3d%22False%22+FontSize%3d%2210%22+X%3d%227%22+Y%3d%2213%22+%2f%3e%0d%0a++++++%3cTD+Style%3d%22Class107%22+Merge%3d%22False%22+RowSpan%3d%22%22+ColSpan%3d%22%22+Format%3d%22General%22+Width%3d%2224%22+Text%3d%22%22+Height%3d%2213.5%22+Align%3d%22Left%22+CellHasFormula%3d%22False%22+FontName%3d%22Arial+Tur%22+WrapText%3d%22False%22+FontSize%3d%2210%22+X%3d%228%22+Y%3d%2213%22+%2f%3e%0d%0a++++++%3cTD+Style%3d%22Class108%22+Merge%3d%22False%22+RowSpan%3d%22%22+ColSpan%3d%22%22+Format%3d%22General%22+Width%3d%2224.75%22+Text%3d%22%22+Height%3d%2213.5%22+Align%3d%22Center%22+CellHasFormula%3d%22False%22+FontName%3d%22Arial+Tur%22+WrapText%3d%22False%22+FontSize%3d%2210%22+X%3d%229%22+Y%3d%2213%22+%2f%3e%0d%0a++++++%3cTD+Style%3d%22Class108%22+Merge%3d%22False%22+RowSpan%3d%22%22+ColSpan%3d%22%22+Format%3d%22General%22+Width%3d%2224.75%22+Text%3d%22%22+Height%3d%2213.5%22+Align%3d%22Center%22+CellHasFormula%3d%22False%22+FontName%3d%22Arial+Tur%22+WrapText%3d%22False%22+FontSize%3d%2210%22+X%3d%2210%22+Y%3d%2213%22+%2f%3e%0d%0a++++++%3cTD+Style%3d%22Class108%22+Merge%3d%22False%22+RowSpan%3d%22%22+ColSpan%3d%22%22+Format%3d%22General%22+Width%3d%2224.75%22+Text%3d%22%22+Height%3d%2213.5%22+Align%3d%22Center%22+CellHasFormula%3d%22False%22+FontName%3d%22Arial+Tur%22+WrapText%3d%22False%22+FontSize%3d%2210%22+X%3d%2211%22+Y%3d%2213%22+%2f%3e%0d%0a++++++%3cTD+Style%3d%22Class108%22+Merge%3d%22True%22+RowSpan%3d%22%22+ColSpan%3d%222%22+Format%3d%22General%22+Width%3d%2249.5%22+Text%3d%22Pagos.SpreadsheetWEB.Button.CALCULATE_Calculate%22+Height%3d%2213.5%22+Align%3d%22Center%22+CellHasFormula%3d%22False%22+FontName%3d%22Arial+Tur%22+WrapText%3d%22False%22+FontSize%3d%2210%22+X%3d%2212%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2214%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2215%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2216%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2217%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2218%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2219%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2220%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2221%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2222%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2223%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2224%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2225%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2226%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2227%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2228%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2229%22+Y%3d%2213%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2230%22+Y%3d%2213%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2231%22+Y%3d%2213%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2232%22+Y%3d%2213%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2233%22+Y%3d%2213%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2234%22+Y%3d%2213%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2214%22+%2f%3e%0d%0a++++++%3cTD+Style%3d%22Class92%22+Merge%3d%22False%22+RowSpan%3d%22%22+ColSpan%3d%22%22+Format%3d%22General%22+Width%3d%2224.75%22+Text%3d%22%22+Height%3d%2212.75%22+Align%3d%22Left%22+CellHasFormula%3d%22False%22+FontName%3d%22Arial+Tur%22+WrapText%3d%22False%22+FontSize%3d%2210%22+X%3d%222%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223%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224%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225%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226%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227%22+Y%3d%2214%22+%2f%3e%0d%0a++++++%3cTD+Style%3d%22Class93%22+Merge%3d%22False%22+RowSpan%3d%22%22+ColSpan%3d%22%22+Format%3d%22General%22+Width%3d%2224%22+Text%3d%22%22+Height%3d%2212.75%22+Align%3d%22Left%22+CellHasFormula%3d%22False%22+FontName%3d%22Arial+Tur%22+WrapText%3d%22False%22+FontSize%3d%2210%22+X%3d%228%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229%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2210%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2211%22+Y%3d%2214%22+%2f%3e%0d%0a++++++%3cTD+Style%3d%22Class93%22+Merge%3d%22False%22+RowSpan%3d%22%22+ColSpan%3d%22%22+Format%3d%22General%22+Width%3d%2224.75%22+Text%3d%22%22+Height%3d%2212.75%22+Align%3d%22Left%22+CellHasFormula%3d%22False%22+FontName%3d%22Arial+Tur%22+WrapText%3d%22False%22+FontSize%3d%2210%22+X%3d%2212%22+Y%3d%2214%22+%2f%3e%0d%0a++++++%3cTD+Style%3d%22Class94%22+Merge%3d%22False%22+RowSpan%3d%22%22+ColSpan%3d%22%22+Format%3d%22General%22+Width%3d%2224.75%22+Text%3d%22%22+Height%3d%2212.75%22+Align%3d%22Left%22+CellHasFormula%3d%22False%22+FontName%3d%22Arial+Tur%22+WrapText%3d%22False%22+FontSize%3d%2210%22+X%3d%2213%22+Y%3d%2214%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</t>
  </si>
  <si>
    <t xml:space="preserve"> d%2223%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2214%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2215%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2215%22+%2f%3e%0d%0a++++++%3cTD+Style%3d%22Class98%22+Merge%3d%22True%22+RowSpan%3d%22%22+ColSpan%3d%2210%22+Format%3d%22General%22+Width%3d%22246.75%22+Text%3d%22++Outcome%22+Height%3d%2212.75%22+Align%3d%22Left%22+CellHasFormula%3d%22False%22+FontName%3d%22Arial+Tur%22+WrapText%3d%22False%22+FontSize%3d%2210%22+X%3d%223%22+Y%3d%2215%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2215%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2215%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2216%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2216%22+%2f%3e%0d%0a++++++%3cTD+Style%3d%22Class109%22+Merge%3d%22True%22+RowSpan%3d%22%22+ColSpan%3d%226%22+Format%3d%22General%22+Width%3d%22147.75%22+Text%3d%22++Years+until+Retirement%3a%22+Height%3d%2212.75%22+Align%3d%22Left%22+CellHasFormula%3d%22False%22+FontName%3d%22Arial+Tur%22+WrapText%3d%22False%22+FontSize%3d%2210%22+X%3d%223%22+Y%3d%2216%22+%2f%3e%0d%0a++++++%3cTD+Style%3d%22Class101%22+Merge%3d%22True%22+RowSpan%3d%22%22+ColSpan%3d%224%22+Format%3d%22General%22+Width%3d%2299%22+Text%3d%22%22+Height%3d%2212.75%22+Align%3d%22Center%22+CellHasFormula%3d%22True%22+FontName%3d%22Arial+Tur%22+WrapText%3d%22False%22+FontSize%3d%2210%22+X%3d%229%22+Y%3d%2216%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2216%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2216%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2217%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2217%22+%2f%3e%0d%0a++++++%3cTD+Style%3d%22Class110%22+Merge%3d%22True%22+RowSpan%3d%22%22+ColSpan%3d%2210%22+Format%3d%22General%22+Width%3d%22246.75%22+Text%3d%22Estimated+Values+at+Retirement%22+Height%3d%2212.75%22+Align%3d%22Center%22+CellHasFormula%3d%22False%22+FontName%3d%22Arial+Tur%22+WrapText%3d%22False%22+FontSize%3d%2210%22+X%3d%223%22+Y%3d%2217%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2217%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2217%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2218%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2218%22+%2f%3e%0d%0a++++++%3cTD+Style%3d%22Class111%22+Merge%3d%22False%22+RowSpan%3d%22%22+ColSpan%3d%22%22+Format%3d%22General%22+Width%3d%2224.75%22+Text%3d%22%22+Height%3d%2212.75%22+Align%3d%22Left%22+CellHasFormula%3d%22False%22+FontName%3d%22Arial+Tur%22+WrapText%3d%22False%22+FontSize%3d%2210%22+X%3d%223%22+Y%3d%2218%22+%2f%3e%0d%0a++++++%3cTD+Style%3d%22Class112%22+Merge%3d%22True%22+RowSpan%3d%22%22+ColSpan%3d%223%22+Format%3d%22General%22+Width%3d%2274.25%22+Text%3d%22Invested%22+Height%3d%2212.75%22+Align%3d%22Center%22+CellHasFormula%3d%22False%22+FontName%3d%22Arial+Tur%22+WrapText%3d%22False%22+FontSize%3d%2210%22+X%3d%224%22+Y%3d%2218%22+%2f%3e%0d%0a++++++%3cTD+Style%3d%22Class113%22+Merge%3d%22False%22+RowSpan%3d%22%22+ColSpan%3d%22%22+Format%3d%22General%22+Width%3d%2224.75%22+Text%3d%22%22+Height%3d%2212.75%22+Align%3d%22Center%22+CellHasFormula%3d%22False%22+FontName%3d%22Arial+Tur%22+WrapText%3d%22False%22+FontSize%3d%2210%22+X%3d%227%22+Y%3d%2218%22+%2f%3e%0d%0a++++++%3cTD+Style%3d%22Class114%22+Merge%3d%22False%22+RowSpan%3d%22%22+ColSpan%3d%22%22+Format%3d%22General%22+Width%3d%2224%22+Text%3d%22%22+Height%3d%2212.75%22+Align%3d%22Left%22+CellHasFormula%3d%22False%22+FontName%3d%22Arial+Tur%22+WrapText%3d%22False%22+FontSize%3d%2210%22+X%3d%228%22+Y%3d%2218%22+%2f%3e%0d%0a++++++%3cTD+Style%3d%22Class115%22+Merge%3d%22True%22+RowSpan%3d%22%22+ColSpan%3d%223%22+Format%3d%22General%22+Width%3d%2274.25%22+Text%3d%22Interest+Earned%22+Height%3d%2212.75%22+Align%3d%22Center%22+CellHasFormula%3d%22False%22+FontName%3d%22Arial+Tur%22+WrapText%3d%22False%22+FontSize%3d%2210%22+X%3d%229%22+Y%3d%2218%22+%2f%3e%0d%0a++++++%3cTD+Style%3d%22Class116%22+Merge%3d%22False%22+RowSpan%3d%22%22+ColSpan%3d%22%22+Format%3d%22General%22+Width%3d%2224.75%22+Text%3d%22%22+Height%3d%2212.75%22+Align%3d%22Left%22+CellHasFormula%3d%22False%22+FontName%3d%22Arial+Tur%22+WrapText%3d%22False%22+FontSize%3d%2210%22+X%3d%2212%22+Y%3d%2218%22+%2f%3e%0d%0a++++++%3cTD+Style%3d%22Class99%22+Merge%3d%22False%22+RowSpan%3d%22%22+ColSpan%3d%22%22+Format%3d%22General%22+Width%3d%2224.75%22+Text%3d%22%22+Height%3d%2212.75%22+Align%3d%22Left%22+CellHasFormula%3d%22False%22+FontName%3d%22Arial+Tur%22+WrapText%3d%22False%22+FontSize%3d%2210%22+X%3d%2213%22+Y%3d%2218%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</t>
  </si>
  <si>
    <t xml:space="preserve"> %22+X%3d%2218%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2218%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2219%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2219%22+%2f%3e%0d%0a++++++%3cTD+Style%3d%22Class111%22+Merge%3d%22False%22+RowSpan%3d%22%22+ColSpan%3d%22%22+Format%3d%22General%22+Width%3d%2224.75%22+Text%3d%22%22+Height%3d%2212.75%22+Align%3d%22Left%22+CellHasFormula%3d%22False%22+FontName%3d%22Arial+Tur%22+WrapText%3d%22False%22+FontSize%3d%2210%22+X%3d%223%22+Y%3d%2219%22+%2f%3e%0d%0a++++++%3cTD+Style%3d%22Class112%22+Merge%3d%22True%22+RowSpan%3d%22%22+ColSpan%3d%223%22+Format%3d%22%23%2c%23%230.00%22+Width%3d%2274.25%22+Text%3d%22%22+Height%3d%2212.75%22+Align%3d%22Center%22+CellHasFormula%3d%22True%22+FontName%3d%22Arial+Tur%22+WrapText%3d%22False%22+FontSize%3d%2210%22+X%3d%224%22+Y%3d%2219%22+%2f%3e%0d%0a++++++%3cTD+Style%3d%22Class113%22+Merge%3d%22False%22+RowSpan%3d%22%22+ColSpan%3d%22%22+Format%3d%22%23%2c%23%230.00%22+Width%3d%2224.75%22+Text%3d%22%22+Height%3d%2212.75%22+Align%3d%22Center%22+CellHasFormula%3d%22False%22+FontName%3d%22Arial+Tur%22+WrapText%3d%22False%22+FontSize%3d%2210%22+X%3d%227%22+Y%3d%2219%22+%2f%3e%0d%0a++++++%3cTD+Style%3d%22Class114%22+Merge%3d%22False%22+RowSpan%3d%22%22+ColSpan%3d%22%22+Format%3d%22General%22+Width%3d%2224%22+Text%3d%22%22+Height%3d%2212.75%22+Align%3d%22Left%22+CellHasFormula%3d%22False%22+FontName%3d%22Arial+Tur%22+WrapText%3d%22False%22+FontSize%3d%2210%22+X%3d%228%22+Y%3d%2219%22+%2f%3e%0d%0a++++++%3cTD+Style%3d%22Class115%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2219%22+%2f%3e%0d%0a++++++%3cTD+Style%3d%22Class116%22+Merge%3d%22False%22+RowSpan%3d%22%22+ColSpan%3d%22%22+Format%3d%22General%22+Width%3d%2224.75%22+Text%3d%22%22+Height%3d%2212.75%22+Align%3d%22Left%22+CellHasFormula%3d%22False%22+FontName%3d%22Arial+Tur%22+WrapText%3d%22False%22+FontSize%3d%2210%22+X%3d%2212%22+Y%3d%2219%22+%2f%3e%0d%0a++++++%3cTD+Style%3d%22Class117%22+Merge%3d%22False%22+RowSpan%3d%22%22+ColSpan%3d%22%22+Format%3d%22General%22+Width%3d%2224.75%22+Text%3d%22%22+Height%3d%2212.75%22+Align%3d%22Left%22+CellHasFormula%3d%22False%22+FontName%3d%22Arial+Tur%22+WrapText%3d%22False%22+FontSize%3d%2210%22+X%3d%2213%22+Y%3d%2219%22+%2f%3e%0d%0a++++++%3cTD+Style%3d%22Class95%22+Merge%3d%22False%22+RowSpan%3d%22%22+ColSpan%3d%22%22+Format%3d%22General%22+Width%3d%2224.75%22+Text%3d%22%22+Height%3d%2212.75%22+Align%3d%22Left%22+CellHasFormula%3d%22False%22+FontName%3d%22Arial+Tur%22+WrapText%3d%22False%22+FontSize%3d%2210%22+X%3d%2214%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2219%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2222%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2219%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2219%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2219%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2219%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2219%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2219%22+%2f%3e%0d%0a++++%3c%2fTR%3e%0d%0a++++%3cTR%3e%0d%0a++++++%3cTD+Style%3d%22Class96%22+Merge%3d%22False%22+RowSpan%3d%22%22+ColSpan%3d%22%22+Format%3d%22General%22+Width%3d%2224.75%22+Text%3d%22%22+Height%3d%2212.75%22+Align%3d%22Left%22+CellHasFormula%3d%22False%22+FontName%3d%22Arial+Tur%22+WrapText%3d%22False%22+FontSize%3d%2210%22+X%3d%221%22+Y%3d%2220%22+%2f%3e%0d%0a++++++%3cTD+Style%3d%22Class97%22+Merge%3d%22False%22+RowSpan%3d%22%22+ColSpan%3d%22%22+Format%3d%22General%22+Width%3d%2224.75%22+Text%3d%22%22+Height%3d%2212.75%22+Align%3d%22Left%22+CellHasFormula%3d%22False%22+FontName%3d%22Arial+Tur%22+WrapText%3d%22False%22+FontSize%3d%2210%22+X%3d%222%22+Y%3d%2220%22+%2f%3e%0d%0a++++++%3cTD+Style%3d%22Class118%22+Merge%3d%22True%22+RowSpan%3d%22%22+ColSpan%3d%2210%22+Format%3d%22%23%2c%23%230.00%22+Width%3d%22246.75%22+Text%3d%22%22+Height%3d%2212.75%22+Align%3d%22Center%22+CellHasFormula%3d%22True%22+FontName%3d%22Arial+Tur%22+WrapText%3d%22False%22+FontSize%3d%2210%22+X%3d%223%22+Y%3d%2220%22+%2f%3e%0d%0a++++++%3cTD+Style%3d%22Class117%22+Merge%3d%22False%22+RowSpan%3d%22%22+ColSpan%3d%22%22+Format%3d%22General%22+Width%3d%2224.75%22+Text%3d%22%22+Height%3d%2212.75%22+Align%3d%22Left%22+CellHasFormula%3d%22False%22+FontName%3d%22Arial+Tur%22+WrapText%3d%22False%22+FontSize%3d%2210%22+X%3d%2213%22+Y%3d%2220%22+%2f%3e%0d%0a++++++%3cTD+Style%3d%22Class95%22+Merge%3d%22False%22+RowSpan%3d%22%22+ColSpan%3d%22%22+Format%3d%220%25%22+Width%3d%2224.75%22+Text%3d%22%22+Height%3d%2212.75%22+Align%3d%22Left%22+CellHasFormula%3d%22False%22+FontName%3d%22Arial+Tur%22+WrapText%3d%22False%22+FontSize%3d%2210%22+X%3d%2214%22+Y%3d%2220%22+%2f%3e%0d%0a++++++%3cTD+Style%3d%22Class86%22+Merge%3d%22False%22+RowSpan%3d%22%22+ColSpan%3d%22%22+Format%3d%220%25%22+Width%3d%2224.75%22+Text%3d%22%22+Height%3d%2212.75%22+Align%3d%22Left%22+CellHasFormula%3d%22False%22+FontName%3d%22Arial+Tur%22+WrapText%3d%22False%22+FontSize%3d%2210%22+X%3d%2215%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2220%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2222%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2220%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2220%22+%2f%3e%0d%0a++++%3c%2fTR%3e%0d%0a++++%3cTR%3e%0d%0a++++++%3cTD+Style%3d%22Class96%22+Merge%3d%22False%22+RowSpan%3d%22%22+ColSpan%3d%22%22+Format%3d%22General%22+Width%3d%2224.75%22+Text%3d%22%22+Height%3d%2213.5%22+Align%3d%22Left%22+CellHasFormula%3d%22False%22+FontName%3d%22Arial+Tur%22+WrapText%3d%22False%22+FontSize%3d%2210%22+X%3d%221%22+Y%3d%2221%22+%2f%3e%0d%0a++++++%3cTD+Style%3d%22Class103%22+Merge%3d%22False%22+RowSpan%3d%22%22+ColSpan%3d%22%22+Format%3d%22General%22+Width%3d%2224.75%22+Text%3d%22%22+Height%3d%2213.5%22+Align%3d%22Left%22+CellHasFormula%3d%22False%22+FontName%3d%22Arial+Tur%22+WrapText%3d%22False%22+FontSize%3d%2210%22+X%3d%222%22+Y%3d%2221%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223%22+Y%3d%2221%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224%22+Y%3d%2221%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225%22+Y%3d%2221%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226%22+Y%3d%2221%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227%22+Y%3d%2221%22+%2f%3e%0d%0a++++++%3cTD+Style%3d%22Class104%22+Merge%3d%22False%22+RowSpan%3d%22%22+ColSpan%3d%22%22+Format%3d%22General%22+Width%3d%2224%22+Text%3d%22%22+Height%3d%2213.5%22+Align%3d%22Left%22+CellHasFormula%3d%22False%22+FontName%3d%22Arial+Tur%22+WrapText%3d%22False%22+FontSize%3d%2210%22+X%3d%228%22+Y%3d%2221%22+%2f%3e%0d%0a++++++%3cTD+Style%3d%22Class119%22+Merge%3d%22False%22+RowSpan%3d%22%22+ColSpan%3d%22%22+Format%3d%22General%22+Width%3d%2224.75%22+Text%3d%22%22+Height%3d%2213.5%22+Align%3d%22Left%22+CellHasFormula%3d%22False%22+FontName%3d%22Arial+Tur%22+WrapText%3d%22False%22+FontSize%3d%2210%22+X%3d%229%22+Y%3d%2221%22+%2f%3e%0d%0a++++++%3cTD+Style%3d%22Class119%22+Merge%3d%22False%22+RowSpan%3d%22%22+ColSpan%3d%22%22+Format%3d%22General%22+Width%3d%2224.75%22+Text%3d%22%22+Height%3d%2213.5%22+Align%3d%22Left%22+CellHasFormula%3d%22False%22+FontName%3d%22Arial+Tur%22+WrapText%3d%22False%22+FontSize%3d%2210%22+X%3d%2210%22+Y%3d%2221%22+%2f%3e%0d%0a++++++%3cTD+Style%3d%22Class119%22+Merge%3d%22False%22+RowSpan%3d%22%22+ColSpan%3d%22%22+Format%3d%22General%22+Width%3d%2224.75%22+Text%3d%22%22+Height%3d%2213.5%22+Align%3d%22Left%22+CellHasFormula%3d%22False%22+FontName%3d%22Arial+Tur%22+WrapText%3d%22False%22+FontSize%3d%2210%22+X%3d%2211%22+Y%3d%2221%22+%2f%3e%0d%0a++++++%3cTD+Style%3d%22Class104%22+Merge%3d%22False%22+RowSpan%3d%22%22+ColSpan%3d%22%22+Format%3d%22General%22+Width%3d%2224.75%22+Text%3d%22%22+Height%3d%2213.5%22+Align%3d%22Left%22+CellHasFormula%3d%22False%22+FontName%3d%22Arial+Tur%22+WrapText%3d%22False%22+FontSize%3d%2210%22+X%3d%2212%22+Y%3d%2221%22+%2f%3e%0d%0a++++++%3cTD+Style%3d%22Class106%22+Merge%3d%22False%22+RowSpan%3d%22%22+ColSpan%3d%22%22+Format%3d%22General%22+Width%3d%2224.75%22+Text%3d%22%22+Height%3d%2213.5%22+Align%3d%22Left%22+CellHasFormula%3d%22False%22+FontName%3d%22Arial+Tur%22+WrapText%3d%22False%22+FontSize%3d%2210%22+X%3d%2213%22+Y%3d%2221%22+%2f%3e%0d%0a++++++%3cTD+Style%3d%22Class95%22+Merge%3d%22False%22+RowSpan%3d%22%22+ColSpan%3d%22%22+Format%3d%22General%22+Width%3d%2224.75%22+Text%3d%22%22+Height%3d%2213.5%22+Align%3d%22Left%22+CellHasFormula%3d%22False%22+FontName%3d%22Arial+Tur%22+WrapText%3d%22False%22+FontSize%3d%2210%22+X%3d%2214%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2215%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2216%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2217%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2218%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2219%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2220%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2221%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2222%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2223%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2224%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2225%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2226%22+Y%3d%2221%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2227%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2228%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2229%22+Y%3d%2221%22+%2f%3e%0d%0a++++++%3cTD+Style%3d%22Class86%22+Merge%3d%22False%22+RowSpan%3d%22%22+ColSpan%3d%22%22+Format%3d%22General%22+Width%3d%2224.75%22+Text%3d%22%22+Height%3d%2213.5%22+Align%3d%22Left%22+CellHasFormula%3d%22False%22+FontName%3d%22Arial+Tur%22+WrapText%3d%22False%22+FontSize%3d%2210%22+X%3d%2230%22+Y%3d%2221%22+%2f%3e%0d%0a++++++%3cTD+Style%3d%22Class87%22+Merge%3d%22False%22+RowSpan%3d%22%22+ColSp</t>
  </si>
  <si>
    <t xml:space="preserve"> an%3d%22%22+Format%3d%22General%22+Width%3d%2224.75%22+Text%3d%22%22+Height%3d%2213.5%22+Align%3d%22Left%22+CellHasFormula%3d%22False%22+FontName%3d%22Arial+Tur%22+WrapText%3d%22False%22+FontSize%3d%2210%22+X%3d%2231%22+Y%3d%2221%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2232%22+Y%3d%2221%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2233%22+Y%3d%2221%22+%2f%3e%0d%0a++++++%3cTD+Style%3d%22Class87%22+Merge%3d%22False%22+RowSpan%3d%22%22+ColSpan%3d%22%22+Format%3d%22General%22+Width%3d%2224.75%22+Text%3d%22%22+Height%3d%2213.5%22+Align%3d%22Left%22+CellHasFormula%3d%22False%22+FontName%3d%22Arial+Tur%22+WrapText%3d%22False%22+FontSize%3d%2210%22+X%3d%2234%22+Y%3d%2221%22+%2f%3e%0d%0a++++%3c%2fTR%3e%0d%0a++++%3cTR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222%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223%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224%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225%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226%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227%22+Y%3d%2222%22+%2f%3e%0d%0a++++++%3cTD+Style%3d%22Class120%22+Merge%3d%22False%22+RowSpan%3d%22%22+ColSpan%3d%22%22+Format%3d%22General%22+Width%3d%2224%22+Text%3d%22%22+Height%3d%2212.75%22+Align%3d%22Left%22+CellHasFormula%3d%22False%22+FontName%3d%22Arial+Tur%22+WrapText%3d%22False%22+FontSize%3d%2210%22+X%3d%228%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229%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2210%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2211%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2212%22+Y%3d%2222%22+%2f%3e%0d%0a++++++%3cTD+Style%3d%22Class120%22+Merge%3d%22False%22+RowSpan%3d%22%22+ColSpan%3d%22%22+Format%3d%22General%22+Width%3d%2224.75%22+Text%3d%22%22+Height%3d%2212.75%22+Align%3d%22Left%22+CellHasFormula%3d%22False%22+FontName%3d%22Arial+Tur%22+WrapText%3d%22False%22+FontSize%3d%2210%22+X%3d%2213%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2214%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2215%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2216%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2217%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2218%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2219%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2220%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2221%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2222%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2223%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2222%22%3e%0d%0a++++++++%3cChart%3e%0d%0a++++++++++%3cNameIndex%3e0%3c%2fNameIndex%3e%0d%0a++++++++++%3cZOrder%3e1%3c%2fZOrder%3e%0d%0a++++++++++%3cChartType%3exlPie%3c%2fChartType%3e%0d%0a++++++++++%3cChartHeight%3e200.25%3c%2fChartHeight%3e%0d%0a++++++++++%3cChartWidth%3e239.249923706055%3c%2fChartWidth%3e%0d%0a++++++++++%3cPlotHeight%3e57.8187401574803%3c%2fPlotHeight%3e%0d%0a++++++++++%3cPlotWidth%3e57.8187401574803%3c%2fPlotWidth%3e%0d%0a++++++++++%3cPlotTop%3e65.8249606299213%3c%2fPlotTop%3e%0d%0a++++++++++%3cPlotLeft%3e92.7152755905512%3c%2fPlotLeft%3e%0d%0a++++++++++%3cPlotColor%3e-65537%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0.764705882352941%3c%2fTop%3e%0d%0a++++++++++%3cLeft%3e0.242424242424242%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285.75%3c%2fAbsoluteTop%3e%0d%0a++++++++++%3cAbsoluteLeft%3e599.25%3c%2fAbsoluteLeft%3e%0d%0a++++++++%3c%2fChart%3e%0d%0a++++++%3c%2fTD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2230%22+Y%3d%2222%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2222%22+%2f%3e%0d%0a++++%3c%2fTR%3e%0d%0a++++%3cTR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221%22+Y%3d%2223%22+%2f%3e%0d%0a++++++%3cTD+Style%3d%22Class121%22+Merge%3d%22True%22+RowSpan%3d%222%22+ColSpan%3d%222%22+Format%3d%22General%22+Width%3d%2249.5%22+Text%3d%22Year%22+Height%3d%2225.5%22+Align%3d%22Center%22+CellHasFormula%3d%22False%22+FontName%3d%22Arial+Tur%22+WrapText%3d%22False%22+FontSize%3d%2210%22+X%3d%222%22+Y%3d%2223%22+%2f%3e%0d%0a++++++%3cTD+Style%3d%22Class121%22+Merge%3d%22True%22+RowSpan%3d%222%22+ColSpan%3d%222%22+Format%3d%22General%22+Width%3d%2249.5%22+Text%3d%22Age%22+Height%3d%2225.5%22+Align%3d%22Center%22+CellHasFormula%3d%22False%22+FontName%3d%22Arial+Tur%22+WrapText%3d%22False%22+FontSize%3d%2210%22+X%3d%224%22+Y%3d%2223%22+%2f%3e%0d%0a++++++%3cTD+Style%3d%22Class121%22+Merge%3d%22True%22+RowSpan%3d%222%22+ColSpan%3d%223%22+Format%3d%22General%22+Width%3d%2273.5%22+Text%3d%22Rate%22+Height%3d%2225.5%22+Align%3d%22Center%22+CellHasFormula%3d%22False%22+FontName%3d%22Arial+Tur%22+WrapText%3d%22False%22+FontSize%3d%2210%22+X%3d%226%22+Y%3d%2223%22+%2f%3e%0d%0a++++++%3cTD+Style%3d%22Class121%22+Merge%3d%22True%22+RowSpan%3d%222%22+ColSpan%3d%223%22+Format%3d%22General%22+Width%3d%2274.25%22+Text%3d%22Invested+(Payment)%22+Height%3d%2225.5%22+Align%3d%22Center%22+CellHasFormula%3d%22False%22+FontName%3d%22Arial+Tur%22+WrapText%3d%22True%22+FontSize%3d%2210%22+X%3d%229%22+Y%3d%2223%22+%2f%3e%0d%0a++++++%3cTD+Style%3d%22Class121%22+Merge%3d%22True%22+RowSpan%3d%222%22+ColSpan%3d%223%22+Format%3d%22General%22+Width%3d%2274.25%22+Text%3d%22Cumulative+Payments%22+Height%3d%2225.5%22+Align%3d%22Center%22+CellHasFormula%3d%22False%22+FontName%3d%22Arial+Tur%22+WrapText%3d%22True%22+FontSize%3d%2210%22+X%3d%2212%22+Y%3d%2223%22+%2f%3e%0d%0a++++++%3cTD+Style%3d%22Class121%22+Merge%3d%22True%22+RowSpan%3d%222%22+ColSpan%3d%223%22+Format%3d%22General%22+Width%3d%2274.25%22+Text%3d%22Interest%22+Height%3d%2225.5%22+Align%3d%22Center%22+CellHasFormula%3d%22False%22+FontName%3d%22Arial+Tur%22+WrapText%3d%22True%22+FontSize%3d%2210%22+X%3d%2215%22+Y%3d%2223%22+%2f%3e%0d%0a++++++%3cTD+Style%3d%22Class121%22+Merge%3d%22True%22+RowSpan%3d%222%22+ColSpan%3d%223%22+Format%3d%22General%22+Width%3d%2274.25%22+Text%3d%22Cumulative+Interest%22+Height%3d%2225.5%22+Align%3d%22Center%22+CellHasFormula%3d%22False%22+FontName%3d%22Arial+Tur%22+WrapText%3d%22True%22+FontSize%3d%2210%22+X%3d%2218%22+Y%3d%2223%22+%2f%3e%0d%0a++++++%3cTD+Style%3d%22Class121%22+Merge%3d%22True%22+RowSpan%3d%222%22+ColSpan%3d%223%22+Format%3d%22General%22+Width%3d%2274.25%22+Text%3d%22Balance%22+Height%3d%2225.5%22+Align%3d%22Center%22+CellHasFormula%3d%22False%22+FontName%3d%22Arial+Tur%22+WrapText%3d%22True%22+FontSize%3d%2210%22+X%3d%2221%22+Y%3d%2223%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2223%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2223%22+%2f%3e%0d%0a++++%3c%2fTR%3e%0d%0a++++%3cTR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221%22+Y%3d%2224%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2224%22+%2f%3e%0d%0a++++%3c%2fTR%3e%0d%0a++++%3cTR%3e%0d%0a++++++%3cTD+Style%3d%22Class122%22+Merge%3d%22False%22+RowSpan%3d%22%22+ColSpan%3d%22%22+Format%3d%22General%22+Width%3d%2224.75%22+Text%3d%220%22+Height%3d%2212.75%22+Align%3d%22Left%22+CellHasFormula%3d%22False%22+FontName%3d%22Arial+Tur%22+WrapText%3d%22False%22+FontSize%3d%2210%22+X%3d%221%22+Y%3d%2225%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2225%22+%2f%3e%0d%0a++++++%3cTD+Style%3d%22Class123%22+Merge%3d%22True%22+RowSpan%3d%22%22+ColSpan%3d%222%22+Format%3d%22General%22+Width%3d%2249.5%22+Text%3d%22%22+Height%3d%2212.75%22+Align%3d%22Center%22+CellHasFormula%3d%22False%22+FontName%3d%22Arial+Tur%22+WrapText%3d%22False%22+FontSize%3d%2210%22+X%3d%224%22+Y%3d%2225%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2225%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2225%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2225%22+%2f%3e%0d%0a++++++%3cTD+Style%3d%22Class125%22+Merge%3d%22True%22+RowSpan%3d%22%22+ColSpan%3d%223%22+Format%3d%22%23%2c%23%230.00%22+Width%3d%2274.25%22+Text%3d%220%22+Height%3d%2212.75%22+Align%3d%22Center%22+CellHasFormula%3d%22False%22+FontName%3d%22Arial+Tur%22+WrapText%3d%22False%22+FontSize%3d%2210%22+X%3d%2215%22+Y%3d%2225%22+%2f%3e%0d%0a++++++%3cTD+Style%3d%22Class125%22+Merge%3d%22True%22+RowSpan%3d%22%22+ColSpan%3d%223%22+Format%3d%22%23%2c%23%230.00%22+Width%3d%2274.25%22+Text%3d%220%22+Height%3d%2212.75%22+Align%3d%22Center%22+CellHasFormula%3d%22False%22+FontName%3d%22Arial+Tur%22+WrapText%3d%22False%22+FontSize%3d%2210%22+X%3d%2218%22+Y%3d%2225%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2225%22+%2f%3e%0d%0a++++%3c%2fTR%3e%0d%0a++++%3cTR%3e%0d%0a++++++%3cTD+Style%3d%22Class122%22+Merge%3d%22False%22+RowSpan%3d%22%22+ColSpan%3d%22%22+Format%3d%22General%22+Width%3d%2224.75%22+Text%3d%221%22+Height%3d%2212.75%22+Align%3d%22Left%22+CellHasFormula%3d%22False%22+FontName%3d%22Arial+Tur%22+WrapText%3d%22False%22+FontSize%3d%2210%22+X%3d%221%22+Y%3d%2226%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2226%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2226%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2226%22+%2f%3e%0d%0a++++++%3cTD+Style%3d%22Class128%22+Merge%3d%22True%22+RowSpan%3d%22%22+ColSpan%3d%223%22+Format%3d%22%23%2c%23%230.00%22+Width%3d%2274.25%22+Text%3d%22%22+Hei</t>
  </si>
  <si>
    <t xml:space="preserve"> ght%3d%2212.75%22+Align%3d%22Center%22+CellHasFormula%3d%22True%22+FontName%3d%22Arial+Tur%22+WrapText%3d%22False%22+FontSize%3d%2210%22+X%3d%229%22+Y%3d%2226%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2226%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2226%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2226%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2226%22+%2f%3e%0d%0a++++%3c%2fTR%3e%0d%0a++++%3cTR%3e%0d%0a++++++%3cTD+Style%3d%22Class122%22+Merge%3d%22False%22+RowSpan%3d%22%22+ColSpan%3d%22%22+Format%3d%22General%22+Width%3d%2224.75%22+Text%3d%222%22+Height%3d%2212.75%22+Align%3d%22Left%22+CellHasFormula%3d%22False%22+FontName%3d%22Arial+Tur%22+WrapText%3d%22False%22+FontSize%3d%2210%22+X%3d%221%22+Y%3d%2227%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2227%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2227%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2227%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2227%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2227%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2227%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2227%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2227%22+%2f%3e%0d%0a++++%3c%2fTR%3e%0d%0a++++%3cTR%3e%0d%0a++++++%3cTD+Style%3d%22Class122%22+Merge%3d%22False%22+RowSpan%3d%22%22+ColSpan%3d%22%22+Format%3d%22General%22+Width%3d%2224.75%22+Text%3d%223%22+Height%3d%2212.75%22+Align%3d%22Left%22+CellHasFormula%3d%22False%22+FontName%3d%22Arial+Tur%22+WrapText%3d%22False%22+FontSize%3d%2210%22+X%3d%221%22+Y%3d%2228%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2228%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2228%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2228%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2228%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2228%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2228%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2228%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2228%22+%2f%3e%0d%0a++++%3c%2fTR%3e%0d%0a++++%3cTR%3e%0d%0a++++++%3cTD+Style%3d%22Class122%22+Merge%3d%22False%22+RowSpan%3d%22%22+ColSpan%3d%22%22+Format%3d%22General%22+Width%3d%2224.75%22+Text%3d%224%22+Height%3d%2212.75%22+Align%3d%22Left%22+CellHasFormula%3d%22False%22+FontName%3d%22Arial+Tur%22+WrapText%3d%22False%22+FontSize%3d%2210%22+X%3d%221%22+Y%3d%2229%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2229%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2229%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2229%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2229%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2229%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2229%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2229%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2229%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2229%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2229%22+%2f%3e%0d%0a++++%3c%2fTR%3e%0d%0a++++%3cTR%3e%0d%0a++++++%3cTD+Style%3d%22Class122%22+Merge%3d%22False%22+RowSpan%3d%22%22+ColSpan%3d%22%22+Format%3d%22General%22+Width%3d%2224.75%22+Text%3d%225%22+Height%3d%2212.75%22+Align%3d%22Left%22+CellHasFormula%3d%22False%22+FontName%3d%22Arial+Tur%22+WrapText%3d%22False%22+FontSize%3d%2210%22+X%3d%221%22+Y%3d%2230%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2230%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2230%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2230%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2230%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2230%22+%2f%3e%0d%0a++++%3c%2fTR%3e%0d%0a++++%3cTR%3e%0d%0a++++++%3cTD+Style%3d%22Class122%22+Merge%3d%22False%22+RowSpan%3d%22%22+ColSpan%3d%22%22+Format%3d%22General%22+Width%3d%2224.75%22+Text%3d%226%22+Height%3d%2212.75%22+Align%3d%22Left%22+CellHasFormula%3d%22False%22+FontName%3d%22Arial+Tur%22+WrapText%3d%22False%22+FontSize%3d%2210%22+X%3d%221%22+Y%3d%2231%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2231%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2231%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2231%22+%2f%3e%0d%0a++++++%3cTD+Style%3d%22Class124%22+Merge%3d%22True%22+RowSpan%3d%22%22+ColSpan%3d%223%22+Format%3d%22%23%2c%23%230.00%22+Width%3d%2274.25%22+Text%3d%22%22+Height%3d%2212.75%22+Align%3d%22Center%22+CellHasFormula%3d%22True%22+FontName%3d%22Arial+Tur</t>
  </si>
  <si>
    <t xml:space="preserve"> %22+WrapText%3d%22False%22+FontSize%3d%2210%22+X%3d%229%22+Y%3d%2231%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2231%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2231%22+%2f%3e%0d%0a++++%3c%2fTR%3e%0d%0a++++%3cTR%3e%0d%0a++++++%3cTD+Style%3d%22Class122%22+Merge%3d%22False%22+RowSpan%3d%22%22+ColSpan%3d%22%22+Format%3d%22General%22+Width%3d%2224.75%22+Text%3d%227%22+Height%3d%2212.75%22+Align%3d%22Left%22+CellHasFormula%3d%22False%22+FontName%3d%22Arial+Tur%22+WrapText%3d%22False%22+FontSize%3d%2210%22+X%3d%221%22+Y%3d%2232%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2232%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2232%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2232%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2232%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2232%22+%2f%3e%0d%0a++++%3c%2fTR%3e%0d%0a++++%3cTR%3e%0d%0a++++++%3cTD+Style%3d%22Class122%22+Merge%3d%22False%22+RowSpan%3d%22%22+ColSpan%3d%22%22+Format%3d%22General%22+Width%3d%2224.75%22+Text%3d%228%22+Height%3d%2212.75%22+Align%3d%22Left%22+CellHasFormula%3d%22False%22+FontName%3d%22Arial+Tur%22+WrapText%3d%22False%22+FontSize%3d%2210%22+X%3d%221%22+Y%3d%2233%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2233%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2233%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2233%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2233%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2233%22+%2f%3e%0d%0a++++%3c%2fTR%3e%0d%0a++++%3cTR%3e%0d%0a++++++%3cTD+Style%3d%22Class122%22+Merge%3d%22False%22+RowSpan%3d%22%22+ColSpan%3d%22%22+Format%3d%22General%22+Width%3d%2224.75%22+Text%3d%229%22+Height%3d%2212.75%22+Align%3d%22Left%22+CellHasFormula%3d%22False%22+FontName%3d%22Arial+Tur%22+WrapText%3d%22False%22+FontSize%3d%2210%22+X%3d%221%22+Y%3d%2234%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2234%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2234%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2234%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2234%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2234%22+%2f%3e%0d%0a++++%3c%2fTR%3e%0d%0a++++%3cTR%3e%0d%0a++++++%3cTD+Style%3d%22Class122%22+Merge%3d%22False%22+RowSpan%3d%22%22+ColSpan%3d%22%22+Format%3d%22General%22+Width%3d%2224.75%22+Text%3d%2210%22+Height%3d%2212.75%22+Align%3d%22Left%22+CellHasFormula%3d%22False%22+FontName%3d%22Arial+Tur%22+WrapText%3d%22False%22+FontSize%3d%2210%22+X%3d%221%22+Y%3d%2235%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2235%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2235%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2235%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2235%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2235%22+%2f%3e%0d%0a++++%3c%2fTR%3e%0d%0a++++%3cTR%3e%0d%0a++++++%3cTD+Style%3d%22Class122%22+Merge%3d%22False%22+RowSpan%3d%22%22+ColSpan%3d%22%22+Format%3d%22General%22+Width%3d%2224.75%22+Text%3d%2211%22+Height%3d%2212.75%22+Align%3d%22Left%22+CellHasFormula%3d%22False%22+FontName%3d%22Arial+Tur%22+WrapText%3d%22False%22+FontSize%3d%2210%22+X%3d%221%22+Y%3d%2236%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2236%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2236%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2236%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2236%22+%2f%3e%0d%0a++++</t>
  </si>
  <si>
    <t xml:space="preserve"> 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2236%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2236%22+%2f%3e%0d%0a++++%3c%2fTR%3e%0d%0a++++%3cTR%3e%0d%0a++++++%3cTD+Style%3d%22Class122%22+Merge%3d%22False%22+RowSpan%3d%22%22+ColSpan%3d%22%22+Format%3d%22General%22+Width%3d%2224.75%22+Text%3d%2212%22+Height%3d%2212.75%22+Align%3d%22Left%22+CellHasFormula%3d%22False%22+FontName%3d%22Arial+Tur%22+WrapText%3d%22False%22+FontSize%3d%2210%22+X%3d%221%22+Y%3d%2237%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2237%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2237%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2237%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2237%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2237%22+%2f%3e%0d%0a++++%3c%2fTR%3e%0d%0a++++%3cTR%3e%0d%0a++++++%3cTD+Style%3d%22Class122%22+Merge%3d%22False%22+RowSpan%3d%22%22+ColSpan%3d%22%22+Format%3d%22General%22+Width%3d%2224.75%22+Text%3d%2213%22+Height%3d%2212.75%22+Align%3d%22Left%22+CellHasFormula%3d%22False%22+FontName%3d%22Arial+Tur%22+WrapText%3d%22False%22+FontSize%3d%2210%22+X%3d%221%22+Y%3d%2238%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2238%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2238%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2238%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2238%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2238%22+%2f%3e%0d%0a++++%3c%2fTR%3e%0d%0a++++%3cTR%3e%0d%0a++++++%3cTD+Style%3d%22Class122%22+Merge%3d%22False%22+RowSpan%3d%22%22+ColSpan%3d%22%22+Format%3d%22General%22+Width%3d%2224.75%22+Text%3d%2214%22+Height%3d%2212.75%22+Align%3d%22Left%22+CellHasFormula%3d%22False%22+FontName%3d%22Arial+Tur%22+WrapText%3d%22False%22+FontSize%3d%2210%22+X%3d%221%22+Y%3d%2239%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2239%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2239%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2239%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2239%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2239%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2239%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2239%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2239%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2239%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2239%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2239%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2239%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2239%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2239%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2239%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2239%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2239%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2239%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2239%22+%2f%3e%0d%0a++++%3c%2fTR%3e%0d%0a++++%3cTR%3e%0d%0a++++++%3cTD+Style%3d%22Class122%22+Merge%3d%22False%22+RowSpan%3d%22%22+ColSpan%3d%22%22+Format%3d%22General%22+Width%3d%2224.75%22+Text%3d%2215%22+Height%3d%2212.75%22+Align%3d%22Left%22+CellHasFormula%3d%22False%22+FontName%3d%22Arial+Tur%22+WrapText%3d%22False%22+FontSize%3d%2210%22+X%3d%221%22+Y%3d%2240%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2240%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2240%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2240%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2240%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2240%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2240%22+%2f%3e%0d%0a++++%3c%2fTR%3e%0d%0a++++%3cTR%3e%0d%0a++++++%3cTD+Style%3d%22Class122%22+Merge%3d%22False%22+RowSpan%3d%22%22+ColSpan%3d%22%22+Format%3d%22General%22+Width%3d%2224.75%22+Text%3d%2216%22+Height%3d%2212.75%22+Align%3d%22Left%22+CellHasFormula%3d%22False%22+FontName%3d%22Arial+Tur%22+WrapText%3d%22False%22+FontSize%3d%2210%22+X%3d%221%22+Y%3d%2241%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2241%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2241%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2241%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2241%22+%2f%3e%0d%0a++++++%3cTD+Style%3d%22Class124%22+Merge%3d%22True%22+RowSpan%3d%22%22+ColSpan%3d%223%22+</t>
  </si>
  <si>
    <t xml:space="preserve"> Format%3d%22%23%2c%23%230.00%22+Width%3d%2274.25%22+Text%3d%22%22+Height%3d%2212.75%22+Align%3d%22Center%22+CellHasFormula%3d%22True%22+FontName%3d%22Arial+Tur%22+WrapText%3d%22False%22+FontSize%3d%2210%22+X%3d%2212%22+Y%3d%2241%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2241%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2241%22+%2f%3e%0d%0a++++%3c%2fTR%3e%0d%0a++++%3cTR%3e%0d%0a++++++%3cTD+Style%3d%22Class122%22+Merge%3d%22False%22+RowSpan%3d%22%22+ColSpan%3d%22%22+Format%3d%22General%22+Width%3d%2224.75%22+Text%3d%2217%22+Height%3d%2212.75%22+Align%3d%22Left%22+CellHasFormula%3d%22False%22+FontName%3d%22Arial+Tur%22+WrapText%3d%22False%22+FontSize%3d%2210%22+X%3d%221%22+Y%3d%2242%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2242%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2242%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2242%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2242%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2242%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2242%22+%2f%3e%0d%0a++++%3c%2fTR%3e%0d%0a++++%3cTR%3e%0d%0a++++++%3cTD+Style%3d%22Class122%22+Merge%3d%22False%22+RowSpan%3d%22%22+ColSpan%3d%22%22+Format%3d%22General%22+Width%3d%2224.75%22+Text%3d%2218%22+Height%3d%2212.75%22+Align%3d%22Left%22+CellHasFormula%3d%22False%22+FontName%3d%22Arial+Tur%22+WrapText%3d%22False%22+FontSize%3d%2210%22+X%3d%221%22+Y%3d%2243%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2243%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2243%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2243%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2243%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2243%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2243%22+%2f%3e%0d%0a++++%3c%2fTR%3e%0d%0a++++%3cTR%3e%0d%0a++++++%3cTD+Style%3d%22Class122%22+Merge%3d%22False%22+RowSpan%3d%22%22+ColSpan%3d%22%22+Format%3d%22General%22+Width%3d%2224.75%22+Text%3d%2219%22+Height%3d%2212.75%22+Align%3d%22Left%22+CellHasFormula%3d%22False%22+FontName%3d%22Arial+Tur%22+WrapText%3d%22False%22+FontSize%3d%2210%22+X%3d%221%22+Y%3d%2244%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2244%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2244%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2244%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2244%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2244%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2244%22+%2f%3e%0d%0a++++%3c%2fTR%3e%0d%0a++++%3cTR%3e%0d%0a++++++%3cTD+Style%3d%22Class122%22+Merge%3d%22False%22+RowSpan%3d%22%22+ColSpan%3d%22%22+Format%3d%22General%22+Width%3d%2224.75%22+Text%3d%2220%22+Height%3d%2212.75%22+Align%3d%22Left%22+CellHasFormula%3d%22False%22+FontName%3d%22Arial+Tur%22+WrapText%3d%22False%22+FontSize%3d%2210%22+X%3d%221%22+Y%3d%2245%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2245%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2245%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2245%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2245%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2245%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2245%22+%2f%3e%0d%0a++++%3c%2fTR%3e%0d%0a++++%3cTR%3e%0d%0a++++++%3cTD+Style%3d%22Class122%22+Merge%3d%22False%22+RowSpan%3d%22%22+ColSpan%3d%22%22+Format%3d%22General%22+Width%3d%2224.75%22+Text%3d%2221%22+Height%3d%2212.75%22+Align%3d%22Left%22+CellHasFormula%3d%22False%22+FontName%3d%22Arial+Tur%22+WrapText%3d%22False%22+FontSize%3d%2210%22+X%3d%221%22+Y%3d%2246%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2246%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2246%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2246%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2246%22+%2f%3e%0d%0a++++++%3cTD+Style%3d%22Class128%22+Merge%3d%22True%22+RowSpan%3d%22%22+ColSpan%3d%223%22+Format%3d%22%23%2c%23%230.00%22+Width%3d%2274.25%22+Text%3d%22%22+Height%3d%2212.75%2</t>
  </si>
  <si>
    <t xml:space="preserve"> 2+Align%3d%22Center%22+CellHasFormula%3d%22True%22+FontName%3d%22Arial+Tur%22+WrapText%3d%22False%22+FontSize%3d%2210%22+X%3d%2212%22+Y%3d%2246%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2246%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2246%22+%2f%3e%0d%0a++++%3c%2fTR%3e%0d%0a++++%3cTR%3e%0d%0a++++++%3cTD+Style%3d%22Class122%22+Merge%3d%22False%22+RowSpan%3d%22%22+ColSpan%3d%22%22+Format%3d%22General%22+Width%3d%2224.75%22+Text%3d%2222%22+Height%3d%2212.75%22+Align%3d%22Left%22+CellHasFormula%3d%22False%22+FontName%3d%22Arial+Tur%22+WrapText%3d%22False%22+FontSize%3d%2210%22+X%3d%221%22+Y%3d%2247%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2247%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2247%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2247%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2247%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2247%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2247%22+%2f%3e%0d%0a++++%3c%2fTR%3e%0d%0a++++%3cTR%3e%0d%0a++++++%3cTD+Style%3d%22Class122%22+Merge%3d%22False%22+RowSpan%3d%22%22+ColSpan%3d%22%22+Format%3d%22General%22+Width%3d%2224.75%22+Text%3d%2223%22+Height%3d%2212.75%22+Align%3d%22Left%22+CellHasFormula%3d%22False%22+FontName%3d%22Arial+Tur%22+WrapText%3d%22False%22+FontSize%3d%2210%22+X%3d%221%22+Y%3d%2248%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2248%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2248%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2248%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2248%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2248%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2248%22+%2f%3e%0d%0a++++%3c%2fTR%3e%0d%0a++++%3cTR%3e%0d%0a++++++%3cTD+Style%3d%22Class122%22+Merge%3d%22False%22+RowSpan%3d%22%22+ColSpan%3d%22%22+Format%3d%22General%22+Width%3d%2224.75%22+Text%3d%2224%22+Height%3d%2212.75%22+Align%3d%22Left%22+CellHasFormula%3d%22False%22+FontName%3d%22Arial+Tur%22+WrapText%3d%22False%22+FontSize%3d%2210%22+X%3d%221%22+Y%3d%2249%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2249%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2249%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2249%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2249%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2249%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2249%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2249%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2249%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2249%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2249%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2249%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2249%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2249%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2249%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2249%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2249%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2249%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2249%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2249%22+%2f%3e%0d%0a++++%3c%2fTR%3e%0d%0a++++%3cTR%3e%0d%0a++++++%3cTD+Style%3d%22Class122%22+Merge%3d%22False%22+RowSpan%3d%22%22+ColSpan%3d%22%22+Format%3d%22General%22+Width%3d%2224.75%22+Text%3d%2225%22+Height%3d%2212.75%22+Align%3d%22Left%22+CellHasFormula%3d%22False%22+FontName%3d%22Arial+Tur%22+WrapText%3d%22False%22+FontSize%3d%2210%22+X%3d%221%22+Y%3d%2250%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2250%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2250%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2250%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2250%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2250%22+%2f%3e%0d%0a++++%3c%2fTR%3e%0d%0a++++%3cTR%3e%0d%0a++++++%3cTD+Style%3d%22Class122%22+Merge%3d%22False%22+RowSpan%3d%22%22+ColSpan%3d%22%22+Format%3d%22General%22+Width%3d%2224.75%22+Text%3d%2226%22+Height%3d%2212.75%22+Align%3d%22Left%22+CellHasFormula%3d%22False%22+FontName%3d%22Arial+Tur%22+WrapText%3d%22False%22+FontSize%3d%2210%22+X%3d%221%22+Y%3d%2251%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2251%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2251%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2251%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2251%22+%2f%3e%0d%0a++++++%3cTD+Style%3d%22Class124%22+Merge%3d%22True%22+RowSpan%3d%22%22+ColSpan%3d%223%22+Format%3d%22%23%2c%23%230.00%22+Width%3d%2274.25%22+Text%3d%22%22+Height%3d%2212.75%22+Align%3d%22Center%22+CellHasFormula%3d%22True%22+FontName%3d%22Arial+Tur%22+WrapTex</t>
  </si>
  <si>
    <t xml:space="preserve"> t%3d%22False%22+FontSize%3d%2210%22+X%3d%2212%22+Y%3d%2251%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2251%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2251%22+%2f%3e%0d%0a++++%3c%2fTR%3e%0d%0a++++%3cTR%3e%0d%0a++++++%3cTD+Style%3d%22Class122%22+Merge%3d%22False%22+RowSpan%3d%22%22+ColSpan%3d%22%22+Format%3d%22General%22+Width%3d%2224.75%22+Text%3d%2227%22+Height%3d%2212.75%22+Align%3d%22Left%22+CellHasFormula%3d%22False%22+FontName%3d%22Arial+Tur%22+WrapText%3d%22False%22+FontSize%3d%2210%22+X%3d%221%22+Y%3d%2252%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2252%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2252%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2252%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2252%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2252%22+%2f%3e%0d%0a++++%3c%2fTR%3e%0d%0a++++%3cTR%3e%0d%0a++++++%3cTD+Style%3d%22Class122%22+Merge%3d%22False%22+RowSpan%3d%22%22+ColSpan%3d%22%22+Format%3d%22General%22+Width%3d%2224.75%22+Text%3d%2228%22+Height%3d%2212.75%22+Align%3d%22Left%22+CellHasFormula%3d%22False%22+FontName%3d%22Arial+Tur%22+WrapText%3d%22False%22+FontSize%3d%2210%22+X%3d%221%22+Y%3d%2253%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2253%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2253%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2253%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2253%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2253%22+%2f%3e%0d%0a++++%3c%2fTR%3e%0d%0a++++%3cTR%3e%0d%0a++++++%3cTD+Style%3d%22Class122%22+Merge%3d%22False%22+RowSpan%3d%22%22+ColSpan%3d%22%22+Format%3d%22General%22+Width%3d%2224.75%22+Text%3d%2229%22+Height%3d%2212.75%22+Align%3d%22Left%22+CellHasFormula%3d%22False%22+FontName%3d%22Arial+Tur%22+WrapText%3d%22False%22+FontSize%3d%2210%22+X%3d%221%22+Y%3d%2254%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2254%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2254%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2254%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2254%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2254%22+%2f%3e%0d%0a++++%3c%2fTR%3e%0d%0a++++%3cTR%3e%0d%0a++++++%3cTD+Style%3d%22Class122%22+Merge%3d%22False%22+RowSpan%3d%22%22+ColSpan%3d%22%22+Format%3d%22General%22+Width%3d%2224.75%22+Text%3d%2230%22+Height%3d%2212.75%22+Align%3d%22Left%22+CellHasFormula%3d%22False%22+FontName%3d%22Arial+Tur%22+WrapText%3d%22False%22+FontSize%3d%2210%22+X%3d%221%22+Y%3d%2255%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2255%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2255%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2255%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2255%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2255%22+%2f%3e%0d%0a++++%3c%2fTR%3e%0d%0a++++%3cTR%3e%0d%0a++++++%3cTD+Style%3d%22Class122%22+Merge%3d%22False%22+RowSpan%3d%22%22+ColSpan%3d%22%22+Format%3d%22General%22+Width%3d%2224.75%22+Text%3d%2231%22+Height%3d%2212.75%22+Align%3d%22Left%22+CellHasFormula%3d%22False%22+FontName%3d%22Arial+Tur%22+WrapText%3d%22False%22+FontSize%3d%2210%22+X%3d%221%22+Y%3d%2256%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2256%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2256%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2256%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2256%22+%2f%3e%0d%0a++++++%3cTD</t>
  </si>
  <si>
    <t xml:space="preserve"> 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2256%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2256%22+%2f%3e%0d%0a++++%3c%2fTR%3e%0d%0a++++%3cTR%3e%0d%0a++++++%3cTD+Style%3d%22Class122%22+Merge%3d%22False%22+RowSpan%3d%22%22+ColSpan%3d%22%22+Format%3d%22General%22+Width%3d%2224.75%22+Text%3d%2232%22+Height%3d%2212.75%22+Align%3d%22Left%22+CellHasFormula%3d%22False%22+FontName%3d%22Arial+Tur%22+WrapText%3d%22False%22+FontSize%3d%2210%22+X%3d%221%22+Y%3d%2257%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2257%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2257%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2257%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2257%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2257%22+%2f%3e%0d%0a++++%3c%2fTR%3e%0d%0a++++%3cTR%3e%0d%0a++++++%3cTD+Style%3d%22Class122%22+Merge%3d%22False%22+RowSpan%3d%22%22+ColSpan%3d%22%22+Format%3d%22General%22+Width%3d%2224.75%22+Text%3d%2233%22+Height%3d%2212.75%22+Align%3d%22Left%22+CellHasFormula%3d%22False%22+FontName%3d%22Arial+Tur%22+WrapText%3d%22False%22+FontSize%3d%2210%22+X%3d%221%22+Y%3d%2258%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2258%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2258%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2258%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2258%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2258%22+%2f%3e%0d%0a++++%3c%2fTR%3e%0d%0a++++%3cTR%3e%0d%0a++++++%3cTD+Style%3d%22Class122%22+Merge%3d%22False%22+RowSpan%3d%22%22+ColSpan%3d%22%22+Format%3d%22General%22+Width%3d%2224.75%22+Text%3d%2234%22+Height%3d%2212.75%22+Align%3d%22Left%22+CellHasFormula%3d%22False%22+FontName%3d%22Arial+Tur%22+WrapText%3d%22False%22+FontSize%3d%2210%22+X%3d%221%22+Y%3d%2259%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2259%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2259%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2259%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2259%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2259%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2259%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2259%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2259%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2259%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2259%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2259%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2259%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2259%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2259%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2259%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2259%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2259%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2259%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2259%22+%2f%3e%0d%0a++++%3c%2fTR%3e%0d%0a++++%3cTR%3e%0d%0a++++++%3cTD+Style%3d%22Class122%22+Merge%3d%22False%22+RowSpan%3d%22%22+ColSpan%3d%22%22+Format%3d%22General%22+Width%3d%2224.75%22+Text%3d%2235%22+Height%3d%2212.75%22+Align%3d%22Left%22+CellHasFormula%3d%22False%22+FontName%3d%22Arial+Tur%22+WrapText%3d%22False%22+FontSize%3d%2210%22+X%3d%221%22+Y%3d%2260%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2260%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2260%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2260%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2260%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2260%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2260%22+%2f%3e%0d%0a++++%3c%2fTR%3e%0d%0a++++%3cTR%3e%0d%0a++++++%3cTD+Style%3d%22Class122%22+Merge%3d%22False%22+RowSpan%3d%22%22+ColSpan%3d%22%22+Format%3d%22General%22+Width%3d%2224.75%22+Text%3d%2236%22+Height%3d%2212.75%22+Align%3d%22Left%22+CellHasFormula%3d%22False%22+FontName%3d%22Arial+Tur%22+WrapText%3d%22False%22+FontSize%3d%2210%22+X%3d%221%22+Y%3d%2261%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2261%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2261%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2261%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2261%22+%2f%3e%0d%0a++++++%3cTD+Style%3d%22Class125%22+Merge%3d%22True%22+RowSpan%3d%22%22+ColSpan%3d%223%22+Format%</t>
  </si>
  <si>
    <t xml:space="preserve"> 3d%22%23%2c%23%230.00%22+Width%3d%2274.25%22+Text%3d%22%22+Height%3d%2212.75%22+Align%3d%22Center%22+CellHasFormula%3d%22True%22+FontName%3d%22Arial+Tur%22+WrapText%3d%22False%22+FontSize%3d%2210%22+X%3d%2215%22+Y%3d%2261%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2261%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2261%22+%2f%3e%0d%0a++++%3c%2fTR%3e%0d%0a++++%3cTR%3e%0d%0a++++++%3cTD+Style%3d%22Class122%22+Merge%3d%22False%22+RowSpan%3d%22%22+ColSpan%3d%22%22+Format%3d%22General%22+Width%3d%2224.75%22+Text%3d%2237%22+Height%3d%2212.75%22+Align%3d%22Left%22+CellHasFormula%3d%22False%22+FontName%3d%22Arial+Tur%22+WrapText%3d%22False%22+FontSize%3d%2210%22+X%3d%221%22+Y%3d%2262%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2262%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2262%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2262%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2262%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2262%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2262%22+%2f%3e%0d%0a++++%3c%2fTR%3e%0d%0a++++%3cTR%3e%0d%0a++++++%3cTD+Style%3d%22Class122%22+Merge%3d%22False%22+RowSpan%3d%22%22+ColSpan%3d%22%22+Format%3d%22General%22+Width%3d%2224.75%22+Text%3d%2238%22+Height%3d%2212.75%22+Align%3d%22Left%22+CellHasFormula%3d%22False%22+FontName%3d%22Arial+Tur%22+WrapText%3d%22False%22+FontSize%3d%2210%22+X%3d%221%22+Y%3d%2263%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2263%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2263%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2263%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2263%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2263%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2263%22+%2f%3e%0d%0a++++%3c%2fTR%3e%0d%0a++++%3cTR%3e%0d%0a++++++%3cTD+Style%3d%22Class122%22+Merge%3d%22False%22+RowSpan%3d%22%22+ColSpan%3d%22%22+Format%3d%22General%22+Width%3d%2224.75%22+Text%3d%2239%22+Height%3d%2212.75%22+Align%3d%22Left%22+CellHasFormula%3d%22False%22+FontName%3d%22Arial+Tur%22+WrapText%3d%22False%22+FontSize%3d%2210%22+X%3d%221%22+Y%3d%2264%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2264%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2264%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2264%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2264%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2264%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2264%22+%2f%3e%0d%0a++++%3c%2fTR%3e%0d%0a++++%3cTR%3e%0d%0a++++++%3cTD+Style%3d%22Class122%22+Merge%3d%22False%22+RowSpan%3d%22%22+ColSpan%3d%22%22+Format%3d%22General%22+Width%3d%2224.75%22+Text%3d%2240%22+Height%3d%2212.75%22+Align%3d%22Left%22+CellHasFormula%3d%22False%22+FontName%3d%22Arial+Tur%22+WrapText%3d%22False%22+FontSize%3d%2210%22+X%3d%221%22+Y%3d%2265%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2265%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2265%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2265%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2265%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2265%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2265%22+%2f%3e%0d%0a++++%3c%2fTR%3e%0d%0a++++%3cTR%3e%0d%0a++++++%3cTD+Style%3d%22Class122%22+Merge%3d%22False%22+RowSpan%3d%22%22+ColSpan%3d%22%22+Format%3d%22General%22+Width%3d%2224.75%22+Text%3d%2241%22+Height%3d%2212.75%22+Align%3d%22Left%22+CellHasFormula%3d%22False%22+FontName%3d%22Arial+Tur%22+WrapText%3d%22False%22+FontSize%3d%2210%22+X%3d%221%22+Y%3d%2266%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2266%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2266%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2266%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2266%22+%2f%3e%0d%0a++++++%3cTD+Style%3d%22Class129%22+Merge%3d%22True%22+RowSpan%3d%22%22+ColSpan%3d%223%22+Format%3d%22%23%2c%23%230.00%22+Width%3d%2274.25%22+Text%3d%22%22+Height%3d%2212.75%22+Align</t>
  </si>
  <si>
    <t xml:space="preserve"> %3d%22Center%22+CellHasFormula%3d%22True%22+FontName%3d%22Arial+Tur%22+WrapText%3d%22False%22+FontSize%3d%2210%22+X%3d%2215%22+Y%3d%2266%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2266%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2266%22+%2f%3e%0d%0a++++%3c%2fTR%3e%0d%0a++++%3cTR%3e%0d%0a++++++%3cTD+Style%3d%22Class122%22+Merge%3d%22False%22+RowSpan%3d%22%22+ColSpan%3d%22%22+Format%3d%22General%22+Width%3d%2224.75%22+Text%3d%2242%22+Height%3d%2212.75%22+Align%3d%22Left%22+CellHasFormula%3d%22False%22+FontName%3d%22Arial+Tur%22+WrapText%3d%22False%22+FontSize%3d%2210%22+X%3d%221%22+Y%3d%2267%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2267%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2267%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2267%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2267%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2267%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2267%22+%2f%3e%0d%0a++++%3c%2fTR%3e%0d%0a++++%3cTR%3e%0d%0a++++++%3cTD+Style%3d%22Class122%22+Merge%3d%22False%22+RowSpan%3d%22%22+ColSpan%3d%22%22+Format%3d%22General%22+Width%3d%2224.75%22+Text%3d%2243%22+Height%3d%2212.75%22+Align%3d%22Left%22+CellHasFormula%3d%22False%22+FontName%3d%22Arial+Tur%22+WrapText%3d%22False%22+FontSize%3d%2210%22+X%3d%221%22+Y%3d%2268%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2268%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2268%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2268%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2268%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2268%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2268%22+%2f%3e%0d%0a++++%3c%2fTR%3e%0d%0a++++%3cTR%3e%0d%0a++++++%3cTD+Style%3d%22Class122%22+Merge%3d%22False%22+RowSpan%3d%22%22+ColSpan%3d%22%22+Format%3d%22General%22+Width%3d%2224.75%22+Text%3d%2244%22+Height%3d%2212.75%22+Align%3d%22Left%22+CellHasFormula%3d%22False%22+FontName%3d%22Arial+Tur%22+WrapText%3d%22False%22+FontSize%3d%2210%22+X%3d%221%22+Y%3d%2269%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2269%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2269%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2269%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2269%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2269%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2269%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2269%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2269%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2269%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2269%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2269%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2269%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2269%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2269%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2269%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2269%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2269%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2269%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2269%22+%2f%3e%0d%0a++++%3c%2fTR%3e%0d%0a++++%3cTR%3e%0d%0a++++++%3cTD+Style%3d%22Class122%22+Merge%3d%22False%22+RowSpan%3d%22%22+ColSpan%3d%22%22+Format%3d%22General%22+Width%3d%2224.75%22+Text%3d%2245%22+Height%3d%2212.75%22+Align%3d%22Left%22+CellHasFormula%3d%22False%22+FontName%3d%22Arial+Tur%22+WrapText%3d%22False%22+FontSize%3d%2210%22+X%3d%221%22+Y%3d%2270%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2270%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2270%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2270%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2270%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2270%22+%2f%3e%0d%0a++++%3c%2fTR%3e%0d%0a++++%3cTR%3e%0d%0a++++++%3cTD+Style%3d%22Class122%22+Merge%3d%22False%22+RowSpan%3d%22%22+ColSpan%3d%22%22+Format%3d%22General%22+Width%3d%2224.75%22+Text%3d%2246%22+Height%3d%2212.75%22+Align%3d%22Left%22+CellHasFormula%3d%22False%22+FontName%3d%22Arial+Tur%22+WrapText%3d%22False%22+FontSize%3d%2210%22+X%3d%221%22+Y%3d%2271%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2271%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2271%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2271%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</t>
  </si>
  <si>
    <t xml:space="preserve"> False%22+FontSize%3d%2210%22+X%3d%2215%22+Y%3d%2271%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2271%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2271%22+%2f%3e%0d%0a++++%3c%2fTR%3e%0d%0a++++%3cTR%3e%0d%0a++++++%3cTD+Style%3d%22Class122%22+Merge%3d%22False%22+RowSpan%3d%22%22+ColSpan%3d%22%22+Format%3d%22General%22+Width%3d%2224.75%22+Text%3d%2247%22+Height%3d%2212.75%22+Align%3d%22Left%22+CellHasFormula%3d%22False%22+FontName%3d%22Arial+Tur%22+WrapText%3d%22False%22+FontSize%3d%2210%22+X%3d%221%22+Y%3d%2272%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2272%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2272%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2272%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2272%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2272%22+%2f%3e%0d%0a++++%3c%2fTR%3e%0d%0a++++%3cTR%3e%0d%0a++++++%3cTD+Style%3d%22Class122%22+Merge%3d%22False%22+RowSpan%3d%22%22+ColSpan%3d%22%22+Format%3d%22General%22+Width%3d%2224.75%22+Text%3d%2248%22+Height%3d%2212.75%22+Align%3d%22Left%22+CellHasFormula%3d%22False%22+FontName%3d%22Arial+Tur%22+WrapText%3d%22False%22+FontSize%3d%2210%22+X%3d%221%22+Y%3d%2273%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2273%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2273%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2273%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2273%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2273%22+%2f%3e%0d%0a++++%3c%2fTR%3e%0d%0a++++%3cTR%3e%0d%0a++++++%3cTD+Style%3d%22Class122%22+Merge%3d%22False%22+RowSpan%3d%22%22+ColSpan%3d%22%22+Format%3d%22General%22+Width%3d%2224.75%22+Text%3d%2249%22+Height%3d%2212.75%22+Align%3d%22Left%22+CellHasFormula%3d%22False%22+FontName%3d%22Arial+Tur%22+WrapText%3d%22False%22+FontSize%3d%2210%22+X%3d%221%22+Y%3d%2274%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2274%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2274%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2274%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2274%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2274%22+%2f%3e%0d%0a++++%3c%2fTR%3e%0d%0a++++%3cTR%3e%0d%0a++++++%3cTD+Style%3d%22Class122%22+Merge%3d%22False%22+RowSpan%3d%22%22+ColSpan%3d%22%22+Format%3d%22General%22+Width%3d%2224.75%22+Text%3d%2250%22+Height%3d%2212.75%22+Align%3d%22Left%22+CellHasFormula%3d%22False%22+FontName%3d%22Arial+Tur%22+WrapText%3d%22False%22+FontSize%3d%2210%22+X%3d%221%22+Y%3d%2275%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2275%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2275%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2275%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2275%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2275%22+%2f%3e%0d%0a++++%3c%2fTR%3e%0d%0a++++%3cTR%3e%0d%0a++++++%3cTD+Style%3d%22Class122%22+Merge%3d%22False%22+RowSpan%3d%22%22+ColSpan%3d%22%22+Format%3d%22General%22+Width%3d%2224.75%22+Text%3d%2251%22+Height%3d%2212.75%22+Align%3d%22Left%22+CellHasFormula%3d%22False%22+FontName%3d%22Arial+Tur%22+WrapText%3d%22False%22+FontSize%3d%2210%22+X%3d%221%22+Y%3d%2276%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2276%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2276%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2276%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2276%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2276%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2276%22+%2f%3e%0d%0a++++++%3cTD+Style%</t>
  </si>
  <si>
    <t xml:space="preserve"> 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2276%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2276%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2276%22+%2f%3e%0d%0a++++%3c%2fTR%3e%0d%0a++++%3cTR%3e%0d%0a++++++%3cTD+Style%3d%22Class122%22+Merge%3d%22False%22+RowSpan%3d%22%22+ColSpan%3d%22%22+Format%3d%22General%22+Width%3d%2224.75%22+Text%3d%2252%22+Height%3d%2212.75%22+Align%3d%22Left%22+CellHasFormula%3d%22False%22+FontName%3d%22Arial+Tur%22+WrapText%3d%22False%22+FontSize%3d%2210%22+X%3d%221%22+Y%3d%2277%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2277%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2277%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2277%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2277%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2277%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2277%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2277%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2277%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2277%22+%2f%3e%0d%0a++++%3c%2fTR%3e%0d%0a++++%3cTR%3e%0d%0a++++++%3cTD+Style%3d%22Class122%22+Merge%3d%22False%22+RowSpan%3d%22%22+ColSpan%3d%22%22+Format%3d%22General%22+Width%3d%2224.75%22+Text%3d%2253%22+Height%3d%2212.75%22+Align%3d%22Left%22+CellHasFormula%3d%22False%22+FontName%3d%22Arial+Tur%22+WrapText%3d%22False%22+FontSize%3d%2210%22+X%3d%221%22+Y%3d%2278%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2278%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2278%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2278%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2278%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2278%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2278%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2278%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2278%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2278%22+%2f%3e%0d%0a++++%3c%2fTR%3e%0d%0a++++%3cTR%3e%0d%0a++++++%3cTD+Style%3d%22Class122%22+Merge%3d%22False%22+RowSpan%3d%22%22+ColSpan%3d%22%22+Format%3d%22General%22+Width%3d%2224.75%22+Text%3d%2254%22+Height%3d%2212.75%22+Align%3d%22Left%22+CellHasFormula%3d%22False%22+FontName%3d%22Arial+Tur%22+WrapText%3d%22False%22+FontSize%3d%2210%22+X%3d%221%22+Y%3d%2279%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2279%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2279%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2279%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2279%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2279%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2279%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2279%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2279%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2279%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2279%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2279%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2279%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2279%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2279%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2279%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2279%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2279%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2279%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2279%22+%2f%3e%0d%0a++++%3c%2fTR%3e%0d%0a++++%3cTR%3e%0d%0a++++++%3cTD+Style%3d%22Class122%22+Merge%3d%22False%22+RowSpan%3d%22%22+ColSpan%3d%22%22+Format%3d%22General%22+Width%3d%2224.75%22+Text%3d%2255%22+Height%3d%2212.75%22+Align%3d%22Left%22+CellHasFormula%3d%22False%22+FontName%3d%22Arial+Tur%22+WrapText%3d%22False%22+FontSize%3d%2210%22+X%3d%221%22+Y%3d%2280%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2280%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2280%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2280%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2280%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2280%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2280%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2280%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2280%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2280%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2280%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2280%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2280%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2280%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2280%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2280%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2280%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2280%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2280%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2280%22+%2f%3e%0d%0a++++%3c%2fTR%3e%0d%0a++++%3cTR%3e%0d%0a++++++%3cTD+Style%3d%22Class122%22+Merge%3d%22False%22+RowSpan%3d%22%22+ColSpan%3d%22%22+Format%3d%22General%22+Width%3d%2224.75%22+Text%3d%2256%22+Height%3d%2212.75%22+Align%3d%22Left%22+CellHasFormula%3d%22False%22+FontName%3d%22Arial+Tur%22+WrapText%3d%22False%22+FontSize%3d%2210%22+X%3d%221%22+Y%3d%2281%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2281%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2281%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2281%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2281%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2281%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2281%22+%2f%3e%0d%0a++++++%3cTD+Style%3d%22Class125%22+Merge%3d%22True%22+RowSpan%3d%22%22+ColSpan%3d%223%22+Format%3d%22%2</t>
  </si>
  <si>
    <t xml:space="preserve"> 3%2c%23%230.00%22+Width%3d%2274.25%22+Text%3d%22%22+Height%3d%2212.75%22+Align%3d%22Center%22+CellHasFormula%3d%22True%22+FontName%3d%22Arial+Tur%22+WrapText%3d%22False%22+FontSize%3d%2210%22+X%3d%2218%22+Y%3d%2281%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2281%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2281%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2281%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2281%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2281%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2281%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2281%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2281%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2281%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2281%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2281%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2281%22+%2f%3e%0d%0a++++%3c%2fTR%3e%0d%0a++++%3cTR%3e%0d%0a++++++%3cTD+Style%3d%22Class122%22+Merge%3d%22False%22+RowSpan%3d%22%22+ColSpan%3d%22%22+Format%3d%22General%22+Width%3d%2224.75%22+Text%3d%2257%22+Height%3d%2212.75%22+Align%3d%22Left%22+CellHasFormula%3d%22False%22+FontName%3d%22Arial+Tur%22+WrapText%3d%22False%22+FontSize%3d%2210%22+X%3d%221%22+Y%3d%2282%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2282%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2282%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2282%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2282%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2282%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2282%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2282%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2282%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2282%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2282%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2282%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2282%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2282%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2282%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2282%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2282%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2282%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2282%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2282%22+%2f%3e%0d%0a++++%3c%2fTR%3e%0d%0a++++%3cTR%3e%0d%0a++++++%3cTD+Style%3d%22Class122%22+Merge%3d%22False%22+RowSpan%3d%22%22+ColSpan%3d%22%22+Format%3d%22General%22+Width%3d%2224.75%22+Text%3d%2258%22+Height%3d%2212.75%22+Align%3d%22Left%22+CellHasFormula%3d%22False%22+FontName%3d%22Arial+Tur%22+WrapText%3d%22False%22+FontSize%3d%2210%22+X%3d%221%22+Y%3d%2283%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2283%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2283%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2283%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2283%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2283%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2283%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2283%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2283%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2283%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2283%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2283%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2283%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2283%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2283%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2283%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2283%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2283%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2283%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2283%22+%2f%3e%0d%0a++++%3c%2fTR%3e%0d%0a++++%3cTR%3e%0d%0a++++++%3cTD+Style%3d%22Class122%22+Merge%3d%22False%22+RowSpan%3d%22%22+ColSpan%3d%22%22+Format%3d%22General%22+Width%3d%2224.75%22+Text%3d%2259%22+Height%3d%2212.75%22+Align%3d%22Left%22+CellHasFormula%3d%22False%22+FontName%3d%22Arial+Tur%22+WrapText%3d%22False%22+FontSize%3d%2210%22+X%3d%221%22+Y%3d%2284%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222%22+Y%3d%2284%22+%2f%3e%0d%0a++++++%3cTD+Style%3d%22Class127%22+Merge%3d%22True%22+RowSpan%3d%22%22+ColSpan%3d%222%22+Format%3d%22General%22+Width%3d%2249.5%22+Text%3d%22%22+Height%3d%2212.75%22+Align%3d%22Center%22+CellHasFormula%3d%22True%22+FontName%3d%22Arial+Tur%22+WrapText%3d%22False%22+FontSize%3d%2210%22+X%3d%224%22+Y%3d%2284%22+%2f%3e%0d%0a++++++%3cTD+Style%3d%22Class127%22+Merge%3d%22True%22+RowSpan%3d%22%22+ColSpan%3d%223%22+Format%3d%220.00%25%22+Width%3d%2273.5%22+Text%3d%22%22+Height%3d%2212.75%22+Align%3d%22Center%22+CellHasFormula%3d%22True%22+FontName%3d%22Arial+Tur%22+WrapText%3d%22False%22+FontSize%3d%2210%22+X%3d%226%22+Y%3d%2284%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2284%22+%2f%3e%0d%0a++++++%3cTD+Style%3d%22Class128%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2284%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2284%22+%2f%3e%0d%0a++++++%3cTD+Style%3d%22Class129%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2284%22+%2f%3e%0d%0a++++++%3cTD+Style%3d%22Class130%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2284%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2284%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2284%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2284%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2284%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2284%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2284%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2284%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2284%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2284%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2284%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2284%22+%2f%3e%0d%0a++++%3c%2fTR%3e%0d%0a++++%3cTR%3e%0d%0a++++++%3cTD+Style%3d%22Class122%22+Merge%3d%22False%22+RowSpan%3d%22%22+ColSpan%3d%22%22+Format%3d%22General%22+Width%3d%2224.75%22+Text%3d%2260%22+Height%3d%2212.75%22+Align%3d%22Left%22+CellHasFormula%3d%22False%22+FontName%3d%22Arial+Tur%22+WrapText%3d%22False%22+FontSize%3d%2210%22+X%3d%221%22+Y%3d%2285%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222%22+Y%3d%2285%22+%2f%3e%0d%0a++++++%3cTD+Style%3d%22Class123%22+Merge%3d%22True%22+RowSpan%3d%22%22+ColSpan%3d%222%22+Format%3d%22General%22+Width%3d%2249.5%22+Text%3d%22%22+Height%3d%2212.75%22+Align%3d%22Center%22+CellHasFormula%3d%22True%22+FontName%3d%22Arial+Tur%22+WrapText%3d%22False%22+FontSize%3d%2210%22+X%3d%224%22+Y%3d%2285%22+%2f%3e%0d%0a++++++%3cTD+Style%3d%22Class123%22+Merge%3d%22True%22+RowSpan%3d%22%22+ColSpan%3d%223%22+Format%3d%220.00%25%22+Width%3d%2273.5%22+Text%3d%22%22+Height%3d%2212.75%22+Align%3d%22Center%22+CellHasFormula%3d%22True%22+FontName%3d%22Arial+Tur%22+WrapText%3d%22False%22+FontSize%3d%2210%22+X%3d%226%22+Y%3d%2285%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229%22+Y%3d%2285%22+%2f%3e%0d%0a++++++%3cTD+Style%3d%22Class124%22+Merge%3d%22True%22+RowSpan%3d%22%22+ColSpan%3d%223%22+Format%3d%22%23%2c%23%230.00%22+Width%3d%2274.25%22+Text%3d%22%22+Height%3d%2212.75%22+Align%3d%22Center%22+CellHasFormula%3d%22True%22+FontName%3d%22Arial+Tur%22+WrapText%3d%22False%22+FontSize%3d%2210%22+X%3d%2212%22+Y%3d%2285%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2215%22+Y%3d%2285%22+%2f%3e%0d%0a++++++%3cTD+Style%3d%22Class125%22+Merge%3d%22True%22+RowSpan%3d%22%22+ColSpan%3d%223%22+Format%3d%22%23%2c%23%230.00%22+Width%3d%2274.25%22+Text%3d%22%22+Height%3d%2212.75%22+Align%3d%22Center%22+CellHasFormula%3d%22True%22+FontName%3d%22Arial+Tur%22+WrapText%3d%22False%22+FontSize%3d%2210%22+X%3d%2218%22+Y%3d%2285%22+%2f%3e%0d%0a++++++%3cTD+Style%3d%22Class126%22+Merge%3d%22True%22+RowSpan%3d%22%22+ColSpan%3d%223%22+Format%3d%22%23%2c%23%230.00%22+Width%3d%2274.25%22+Text%3d%22%22+Height%3d%2212.75%22+Align%3d%22Center%22+CellHasFormula%3d%22True%22+FontName%3d%22Arial+Tur%22+WrapText%3d%22False%22+FontSize%3d%2210%22+X%3d%2221%22+Y%3d%2285%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2224%22+Y%3d%2285%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2225%22+Y%3d%2285%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2226%22+Y%3d%2285%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2227%22+Y%3d%2285%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2228%22+Y%3d%2285%22+%2f%3e%0d%0a++++++%3cTD+Style%3d%22Class86%22+Merge%3d%22False%22+RowSpan%3d%22%22+ColSpan%3d%22%22+Format%3d%22General%22+Width%3d%2224.75%22+Text%3d%22%22+Height%3d%2212.75%22+Align%3d%22Left%22+CellHasFormula%3d%22False%22+FontName%3d%22Arial+Tur%22+WrapText%3d%22False%22+FontSize%3d%2210%22+X%3d%2229%22+Y%3d%2285%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2285%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2285%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2285%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2285%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2285%22+%2f%3e%0d%0a++++%3c%2fTR%3e%0d%0a++++%3cTR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224%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225%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226%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227%22+Y%3d%2286%22+%2f%3e%0d%0a++++++%3cTD+Style%3d%22Class87%22+Merge%3d%22False%22+RowSpan%3d%22%22+ColSpan%3d%22%22+Format%3d%22General%22+Width%3d%2224%22+Text%3d%22%22+Height%3d%2212.75%22+Align%3d%22Left%22+CellHasFormula%3d%22False%22+FontName%3d%22Aria</t>
  </si>
  <si>
    <t xml:space="preserve"> l+Tur%22+WrapText%3d%22False%22+FontSize%3d%2210%22+X%3d%228%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229%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2210%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2211%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2212%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2213%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2214%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2215%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2216%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2217%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2218%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2219%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2220%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2221%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2222%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2223%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2224%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2225%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2226%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2227%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2228%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2229%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2230%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2231%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2232%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2233%22+Y%3d%2286%22+%2f%3e%0d%0a++++++%3cTD+Style%3d%22Class87%22+Merge%3d%22False%22+RowSpan%3d%22%22+ColSpan%3d%22%22+Format%3d%22General%22+Width%3d%2224.75%22+Text%3d%22%22+Height%3d%2212.75%22+Align%3d%22Left%22+CellHasFormula%3d%22False%22+FontName%3d%22Arial+Tur%22+WrapText%3d%22False%22+FontSize%3d%2210%22+X%3d%2234%22+Y%3d%2286%22+%2f%3e%0d%0a++++%3c%2fTR%3e%0d%0a++%3c%2fTable%3e%0d%0a%3c%2fTables%3e</t>
  </si>
  <si>
    <t>Chart 1</t>
  </si>
  <si>
    <t>Chart 2</t>
  </si>
  <si>
    <t>1)</t>
  </si>
  <si>
    <t>Follow the steps to enable your online Retirement Savings Calculator.</t>
  </si>
  <si>
    <t>&gt;&gt;</t>
  </si>
  <si>
    <t>Your calculator is ready to use. Following steps are for online use.</t>
  </si>
  <si>
    <t>Vist the site below:</t>
  </si>
  <si>
    <t>http://www.spreadsheetweb.com/getting_started.htm</t>
  </si>
  <si>
    <t>You will only need the username and password.</t>
  </si>
  <si>
    <t>2)</t>
  </si>
  <si>
    <t>Visit the site below:</t>
  </si>
  <si>
    <t>https://www4.spreadsheetweb.com/SpreadsheetWEB//</t>
  </si>
  <si>
    <t>Login to page with your new account information.</t>
  </si>
  <si>
    <t>3)</t>
  </si>
  <si>
    <t>Click "Add Web Application" to upload this file. Your online calculator will be created automatically.</t>
  </si>
  <si>
    <t>You can simply use the calculator from that link or place it on your website.</t>
  </si>
  <si>
    <t>In order to see more online applications created with PSW you can check the link below:</t>
  </si>
  <si>
    <t>http://www.spreadsheetweb.com/demos.htm</t>
  </si>
  <si>
    <t>Your online Retirement Savings Calculator will look like:</t>
  </si>
  <si>
    <t>https://www4.spreadsheetweb.com/SpreadSheetWEB/Output.aspx?ApplicationId=6f9082a3-090b-4eb4-b5e2-e42864f37afa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</si>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</sst>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 Tur"/>
      <family val="2"/>
    </font>
    <font>
      <sz val="10"/>
      <name val="Arial"/>
      <family val="2"/>
    </font>
    <font>
      <b/>
      <sz val="10"/>
      <name val="Arial Tur"/>
      <family val="2"/>
    </font>
    <font>
      <sz val="8"/>
      <name val="Arial Tur"/>
      <family val="2"/>
    </font>
    <font>
      <b/>
      <sz val="10"/>
      <color theme="2"/>
      <name val="Arial Tur"/>
      <family val="2"/>
    </font>
    <font>
      <b/>
      <sz val="14"/>
      <color theme="4" tint="-0.24997000396251678"/>
      <name val="Arial Tur"/>
      <family val="2"/>
    </font>
    <font>
      <sz val="10"/>
      <color theme="0"/>
      <name val="Arial Tur"/>
      <family val="2"/>
    </font>
    <font>
      <b/>
      <sz val="10"/>
      <color theme="0"/>
      <name val="Arial Tur"/>
      <family val="2"/>
    </font>
    <font>
      <sz val="10"/>
      <color theme="5" tint="-0.4999699890613556"/>
      <name val="Arial Tur"/>
      <family val="2"/>
    </font>
    <font>
      <sz val="10"/>
      <color theme="6" tint="-0.4999699890613556"/>
      <name val="Arial Tur"/>
      <family val="2"/>
    </font>
    <font>
      <sz val="10"/>
      <color theme="4" tint="-0.24997000396251678"/>
      <name val="Arial Tur"/>
      <family val="2"/>
    </font>
    <font>
      <b/>
      <sz val="10"/>
      <color theme="4" tint="-0.24997000396251678"/>
      <name val="Arial Tur"/>
      <family val="2"/>
    </font>
    <font>
      <sz val="10"/>
      <color theme="7" tint="-0.24997000396251678"/>
      <name val="Arial Tur"/>
      <family val="2"/>
    </font>
    <font>
      <sz val="10"/>
      <color theme="2" tint="-0.7499799728393555"/>
      <name val="Arial Tur"/>
      <family val="2"/>
    </font>
    <font>
      <sz val="10"/>
      <color theme="7" tint="-0.4999699890613556"/>
      <name val="Arial Tur"/>
      <family val="2"/>
    </font>
    <font>
      <b/>
      <sz val="14"/>
      <color theme="8" tint="-0.499969989061355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8" tint="-0.499969989061355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 Tur"/>
      <family val="2"/>
    </font>
    <font>
      <b/>
      <sz val="9"/>
      <name val="Arial Tur"/>
      <family val="2"/>
    </font>
    <font>
      <u val="single"/>
      <sz val="9"/>
      <color rgb="FF0070C0"/>
      <name val="Arial"/>
      <family val="2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8E9E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CDEDA"/>
        <bgColor indexed="64"/>
      </patternFill>
    </fill>
    <fill>
      <patternFill patternType="solid">
        <fgColor theme="4" tint="-0.24997000396251678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/>
      <right style="medium">
        <color theme="4" tint="-0.24993999302387238"/>
      </right>
      <top/>
      <bottom/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 style="medium">
        <color theme="4" tint="-0.24993999302387238"/>
      </left>
      <right/>
      <top/>
      <bottom/>
    </border>
    <border>
      <left style="thin">
        <color theme="5" tint="-0.4999699890613556"/>
      </left>
      <right/>
      <top style="thin">
        <color theme="5" tint="-0.4999699890613556"/>
      </top>
      <bottom style="thin">
        <color theme="5" tint="-0.4999699890613556"/>
      </bottom>
    </border>
    <border>
      <left/>
      <right/>
      <top style="thin">
        <color theme="5" tint="-0.4999699890613556"/>
      </top>
      <bottom style="thin">
        <color theme="5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theme="8" tint="-0.4999699890613556"/>
      </left>
      <right/>
      <top style="thick">
        <color theme="8" tint="-0.4999699890613556"/>
      </top>
      <bottom/>
    </border>
    <border>
      <left/>
      <right/>
      <top style="thick">
        <color theme="8" tint="-0.4999699890613556"/>
      </top>
      <bottom/>
    </border>
    <border>
      <left/>
      <right style="thick">
        <color theme="8" tint="-0.4999699890613556"/>
      </right>
      <top style="thick">
        <color theme="8" tint="-0.4999699890613556"/>
      </top>
      <bottom/>
    </border>
    <border>
      <left style="thick">
        <color theme="8" tint="-0.4999699890613556"/>
      </left>
      <right/>
      <top/>
      <bottom/>
    </border>
    <border>
      <left/>
      <right style="thick">
        <color theme="8" tint="-0.4999699890613556"/>
      </right>
      <top/>
      <bottom/>
    </border>
    <border>
      <left style="thick">
        <color theme="8" tint="-0.4999699890613556"/>
      </left>
      <right/>
      <top/>
      <bottom style="thick">
        <color theme="8" tint="-0.4999699890613556"/>
      </bottom>
    </border>
    <border>
      <left/>
      <right/>
      <top/>
      <bottom style="thick">
        <color theme="8" tint="-0.4999699890613556"/>
      </bottom>
    </border>
    <border>
      <left/>
      <right style="thick">
        <color theme="8" tint="-0.4999699890613556"/>
      </right>
      <top/>
      <bottom style="thick">
        <color theme="8" tint="-0.4999699890613556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 style="thin">
        <color theme="5" tint="-0.4999699890613556"/>
      </left>
      <right/>
      <top/>
      <bottom style="thin">
        <color theme="5" tint="-0.4999699890613556"/>
      </bottom>
    </border>
    <border>
      <left/>
      <right/>
      <top/>
      <bottom style="thin">
        <color theme="5" tint="-0.4999699890613556"/>
      </bottom>
    </border>
    <border>
      <left/>
      <right style="thin">
        <color theme="5" tint="-0.4999699890613556"/>
      </right>
      <top/>
      <bottom style="thin">
        <color theme="5" tint="-0.4999699890613556"/>
      </bottom>
    </border>
    <border>
      <left style="thin">
        <color theme="5" tint="-0.4999699890613556"/>
      </left>
      <right/>
      <top/>
      <bottom/>
    </border>
    <border>
      <left/>
      <right style="thin">
        <color theme="5" tint="-0.4999699890613556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8" xfId="0" applyFill="1" applyBorder="1"/>
    <xf numFmtId="0" fontId="0" fillId="2" borderId="5" xfId="0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4" fontId="0" fillId="3" borderId="0" xfId="0" applyNumberFormat="1" applyFill="1" applyBorder="1"/>
    <xf numFmtId="4" fontId="0" fillId="3" borderId="13" xfId="0" applyNumberFormat="1" applyFill="1" applyBorder="1"/>
    <xf numFmtId="0" fontId="0" fillId="3" borderId="14" xfId="0" applyFill="1" applyBorder="1"/>
    <xf numFmtId="4" fontId="0" fillId="3" borderId="15" xfId="0" applyNumberFormat="1" applyFill="1" applyBorder="1"/>
    <xf numFmtId="4" fontId="0" fillId="3" borderId="16" xfId="0" applyNumberFormat="1" applyFill="1" applyBorder="1"/>
    <xf numFmtId="4" fontId="0" fillId="3" borderId="14" xfId="0" applyNumberFormat="1" applyFill="1" applyBorder="1"/>
    <xf numFmtId="0" fontId="0" fillId="4" borderId="0" xfId="0" applyFill="1" applyBorder="1"/>
    <xf numFmtId="0" fontId="15" fillId="4" borderId="0" xfId="0" applyFont="1" applyFill="1" applyBorder="1" applyAlignment="1">
      <alignment/>
    </xf>
    <xf numFmtId="0" fontId="16" fillId="4" borderId="0" xfId="0" applyFont="1" applyFill="1" applyBorder="1"/>
    <xf numFmtId="0" fontId="17" fillId="4" borderId="0" xfId="0" applyFont="1" applyFill="1" applyBorder="1" applyAlignment="1">
      <alignment/>
    </xf>
    <xf numFmtId="0" fontId="18" fillId="4" borderId="0" xfId="0" applyFont="1" applyFill="1" applyBorder="1"/>
    <xf numFmtId="0" fontId="21" fillId="4" borderId="0" xfId="0" applyFont="1" applyFill="1" applyBorder="1" applyAlignment="1">
      <alignment/>
    </xf>
    <xf numFmtId="0" fontId="19" fillId="0" borderId="0" xfId="0" applyFont="1" applyFill="1"/>
    <xf numFmtId="0" fontId="0" fillId="0" borderId="0" xfId="0" applyFill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19" fillId="4" borderId="20" xfId="0" applyFont="1" applyFill="1" applyBorder="1"/>
    <xf numFmtId="0" fontId="19" fillId="4" borderId="0" xfId="0" applyFont="1" applyFill="1" applyBorder="1"/>
    <xf numFmtId="0" fontId="19" fillId="4" borderId="21" xfId="0" applyFont="1" applyFill="1" applyBorder="1"/>
    <xf numFmtId="0" fontId="20" fillId="4" borderId="0" xfId="0" applyFont="1" applyFill="1" applyBorder="1"/>
    <xf numFmtId="0" fontId="19" fillId="4" borderId="22" xfId="0" applyFont="1" applyFill="1" applyBorder="1"/>
    <xf numFmtId="0" fontId="19" fillId="4" borderId="23" xfId="0" applyFont="1" applyFill="1" applyBorder="1"/>
    <xf numFmtId="0" fontId="19" fillId="4" borderId="24" xfId="0" applyFont="1" applyFill="1" applyBorder="1"/>
    <xf numFmtId="0" fontId="22" fillId="0" borderId="0" xfId="0" applyFont="1" applyFill="1" applyBorder="1"/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10" fillId="5" borderId="0" xfId="0" applyNumberFormat="1" applyFont="1" applyFill="1" applyAlignment="1">
      <alignment horizontal="center" vertical="center"/>
    </xf>
    <xf numFmtId="10" fontId="10" fillId="2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/>
    </xf>
    <xf numFmtId="4" fontId="13" fillId="5" borderId="0" xfId="0" applyNumberFormat="1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8" fillId="5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25"/>
          <c:y val="0.29175"/>
          <c:w val="0.24175"/>
          <c:h val="0.40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ChartData!$I$3:$J$3</c:f>
              <c:strCache/>
            </c:strRef>
          </c:cat>
          <c:val>
            <c:numRef>
              <c:f>ChartData!$I$4:$J$4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25"/>
          <c:y val="0.04225"/>
          <c:w val="0.5465"/>
          <c:h val="0.79825"/>
        </c:manualLayout>
      </c:layout>
      <c:lineChart>
        <c:grouping val="standard"/>
        <c:varyColors val="0"/>
        <c:ser>
          <c:idx val="1"/>
          <c:order val="0"/>
          <c:tx>
            <c:strRef>
              <c:f>ChartData!$D$3</c:f>
              <c:strCache>
                <c:ptCount val="1"/>
                <c:pt idx="0">
                  <c:v>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ChartData!$D$4:$D$64</c:f>
              <c:numCache/>
            </c:numRef>
          </c:val>
          <c:smooth val="0"/>
        </c:ser>
        <c:ser>
          <c:idx val="2"/>
          <c:order val="1"/>
          <c:tx>
            <c:strRef>
              <c:f>ChartData!$E$3</c:f>
              <c:strCache>
                <c:ptCount val="1"/>
                <c:pt idx="0">
                  <c:v>Payments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ChartData!$E$4:$E$64</c:f>
              <c:numCache/>
            </c:numRef>
          </c:val>
          <c:smooth val="0"/>
        </c:ser>
        <c:ser>
          <c:idx val="3"/>
          <c:order val="2"/>
          <c:tx>
            <c:strRef>
              <c:f>ChartData!$F$3</c:f>
              <c:strCache>
                <c:ptCount val="1"/>
                <c:pt idx="0">
                  <c:v>Interest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ChartData!$F$4:$F$64</c:f>
              <c:numCache/>
            </c:numRef>
          </c:val>
          <c:smooth val="0"/>
        </c:ser>
        <c:axId val="48076491"/>
        <c:axId val="30035236"/>
      </c:lineChart>
      <c:catAx>
        <c:axId val="48076491"/>
        <c:scaling>
          <c:orientation val="minMax"/>
        </c:scaling>
        <c:axPos val="b"/>
        <c:delete val="1"/>
        <c:majorTickMark val="out"/>
        <c:minorTickMark val="none"/>
        <c:tickLblPos val="nextTo"/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4807649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22</xdr:row>
      <xdr:rowOff>123825</xdr:rowOff>
    </xdr:from>
    <xdr:to>
      <xdr:col>33</xdr:col>
      <xdr:colOff>285750</xdr:colOff>
      <xdr:row>38</xdr:row>
      <xdr:rowOff>76200</xdr:rowOff>
    </xdr:to>
    <xdr:graphicFrame macro="">
      <xdr:nvGraphicFramePr>
        <xdr:cNvPr id="5" name="4 Grafik"/>
        <xdr:cNvGraphicFramePr/>
      </xdr:nvGraphicFramePr>
      <xdr:xfrm>
        <a:off x="8753475" y="3790950"/>
        <a:ext cx="34671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3</xdr:row>
      <xdr:rowOff>161925</xdr:rowOff>
    </xdr:from>
    <xdr:to>
      <xdr:col>33</xdr:col>
      <xdr:colOff>276225</xdr:colOff>
      <xdr:row>21</xdr:row>
      <xdr:rowOff>152400</xdr:rowOff>
    </xdr:to>
    <xdr:graphicFrame macro="">
      <xdr:nvGraphicFramePr>
        <xdr:cNvPr id="6" name="5 Grafik"/>
        <xdr:cNvGraphicFramePr/>
      </xdr:nvGraphicFramePr>
      <xdr:xfrm>
        <a:off x="5229225" y="714375"/>
        <a:ext cx="69818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showGridLines="0" tabSelected="1" workbookViewId="0" topLeftCell="A1">
      <selection activeCell="AU44" sqref="AU44"/>
    </sheetView>
  </sheetViews>
  <sheetFormatPr defaultColWidth="9.00390625" defaultRowHeight="12.75"/>
  <cols>
    <col min="1" max="7" width="4.75390625" style="0" customWidth="1"/>
    <col min="8" max="8" width="4.625" style="0" customWidth="1"/>
    <col min="9" max="71" width="4.75390625" style="0" customWidth="1"/>
  </cols>
  <sheetData>
    <row r="1" spans="1:30" ht="12.75">
      <c r="A1" s="20" t="b">
        <f>IF(OR(I7="",I8="",I9="",I10="",I11="",I12="",I8&lt;=I7),FALSE,TRUE)</f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>
      <c r="A2" s="2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2" ht="18">
      <c r="A3" s="2"/>
      <c r="B3" s="58" t="s">
        <v>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0" ht="13.5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2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1"/>
      <c r="B6" s="17"/>
      <c r="C6" s="78" t="s">
        <v>10</v>
      </c>
      <c r="D6" s="79"/>
      <c r="E6" s="79"/>
      <c r="F6" s="79"/>
      <c r="G6" s="79"/>
      <c r="H6" s="79"/>
      <c r="I6" s="79"/>
      <c r="J6" s="79"/>
      <c r="K6" s="79"/>
      <c r="L6" s="80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1"/>
      <c r="B7" s="17"/>
      <c r="C7" s="74" t="s">
        <v>11</v>
      </c>
      <c r="D7" s="75"/>
      <c r="E7" s="75"/>
      <c r="F7" s="75"/>
      <c r="G7" s="75"/>
      <c r="H7" s="75"/>
      <c r="I7" s="66">
        <v>35</v>
      </c>
      <c r="J7" s="67"/>
      <c r="K7" s="67"/>
      <c r="L7" s="5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"/>
      <c r="B8" s="17"/>
      <c r="C8" s="74" t="s">
        <v>12</v>
      </c>
      <c r="D8" s="75"/>
      <c r="E8" s="75"/>
      <c r="F8" s="75"/>
      <c r="G8" s="75"/>
      <c r="H8" s="75"/>
      <c r="I8" s="66">
        <v>58</v>
      </c>
      <c r="J8" s="67"/>
      <c r="K8" s="67"/>
      <c r="L8" s="5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"/>
      <c r="B9" s="17"/>
      <c r="C9" s="74" t="s">
        <v>13</v>
      </c>
      <c r="D9" s="75"/>
      <c r="E9" s="75"/>
      <c r="F9" s="75"/>
      <c r="G9" s="75"/>
      <c r="H9" s="75"/>
      <c r="I9" s="66">
        <v>10000</v>
      </c>
      <c r="J9" s="67"/>
      <c r="K9" s="67"/>
      <c r="L9" s="5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1"/>
      <c r="B10" s="17"/>
      <c r="C10" s="74" t="s">
        <v>14</v>
      </c>
      <c r="D10" s="75"/>
      <c r="E10" s="75"/>
      <c r="F10" s="75"/>
      <c r="G10" s="75"/>
      <c r="H10" s="75"/>
      <c r="I10" s="86">
        <v>6</v>
      </c>
      <c r="J10" s="87"/>
      <c r="K10" s="87"/>
      <c r="L10" s="5" t="s">
        <v>9</v>
      </c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17"/>
      <c r="C11" s="74" t="s">
        <v>20</v>
      </c>
      <c r="D11" s="75"/>
      <c r="E11" s="75"/>
      <c r="F11" s="75"/>
      <c r="G11" s="75"/>
      <c r="H11" s="75"/>
      <c r="I11" s="76">
        <v>2000</v>
      </c>
      <c r="J11" s="77"/>
      <c r="K11" s="77"/>
      <c r="L11" s="5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1"/>
      <c r="B12" s="17"/>
      <c r="C12" s="74" t="s">
        <v>21</v>
      </c>
      <c r="D12" s="75"/>
      <c r="E12" s="75"/>
      <c r="F12" s="75"/>
      <c r="G12" s="75"/>
      <c r="H12" s="75"/>
      <c r="I12" s="66">
        <v>15</v>
      </c>
      <c r="J12" s="67"/>
      <c r="K12" s="67"/>
      <c r="L12" s="5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3.5" thickBot="1">
      <c r="A13" s="1"/>
      <c r="B13" s="13"/>
      <c r="C13" s="14"/>
      <c r="D13" s="14"/>
      <c r="E13" s="14"/>
      <c r="F13" s="14"/>
      <c r="G13" s="14"/>
      <c r="H13" s="14"/>
      <c r="I13" s="15"/>
      <c r="J13" s="15"/>
      <c r="K13" s="15"/>
      <c r="L13" s="16"/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3.5" thickBot="1">
      <c r="A14" s="1"/>
      <c r="B14" s="4"/>
      <c r="C14" s="6"/>
      <c r="D14" s="6"/>
      <c r="E14" s="6"/>
      <c r="F14" s="6"/>
      <c r="G14" s="6"/>
      <c r="H14" s="6"/>
      <c r="I14" s="7"/>
      <c r="J14" s="7"/>
      <c r="K14" s="7"/>
      <c r="L14" s="59"/>
      <c r="M14" s="5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1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1"/>
      <c r="B16" s="17"/>
      <c r="C16" s="78" t="s">
        <v>15</v>
      </c>
      <c r="D16" s="79"/>
      <c r="E16" s="79"/>
      <c r="F16" s="79"/>
      <c r="G16" s="79"/>
      <c r="H16" s="79"/>
      <c r="I16" s="79"/>
      <c r="J16" s="79"/>
      <c r="K16" s="79"/>
      <c r="L16" s="80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1"/>
      <c r="B17" s="17"/>
      <c r="C17" s="63" t="s">
        <v>16</v>
      </c>
      <c r="D17" s="64"/>
      <c r="E17" s="64"/>
      <c r="F17" s="64"/>
      <c r="G17" s="64"/>
      <c r="H17" s="65"/>
      <c r="I17" s="66">
        <f>IF(OR(I7="",I8="",I8&lt;=I7),"",I8-I7)</f>
        <v>23</v>
      </c>
      <c r="J17" s="67"/>
      <c r="K17" s="67"/>
      <c r="L17" s="68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"/>
      <c r="B18" s="17"/>
      <c r="C18" s="81" t="s">
        <v>17</v>
      </c>
      <c r="D18" s="82"/>
      <c r="E18" s="82"/>
      <c r="F18" s="82"/>
      <c r="G18" s="82"/>
      <c r="H18" s="82"/>
      <c r="I18" s="82"/>
      <c r="J18" s="82"/>
      <c r="K18" s="82"/>
      <c r="L18" s="83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"/>
      <c r="B19" s="17"/>
      <c r="C19" s="22"/>
      <c r="D19" s="85" t="s">
        <v>18</v>
      </c>
      <c r="E19" s="85"/>
      <c r="F19" s="85"/>
      <c r="G19" s="23"/>
      <c r="H19" s="25"/>
      <c r="I19" s="84" t="s">
        <v>19</v>
      </c>
      <c r="J19" s="84"/>
      <c r="K19" s="84"/>
      <c r="L19" s="26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"/>
      <c r="B20" s="17"/>
      <c r="C20" s="22"/>
      <c r="D20" s="70">
        <f>IF(A1,INDEX(L_Invested,I17,1),"")</f>
        <v>40000</v>
      </c>
      <c r="E20" s="70"/>
      <c r="F20" s="70"/>
      <c r="G20" s="24"/>
      <c r="H20" s="25"/>
      <c r="I20" s="69">
        <f>IF(A1,INDEX(L_CumInt,I17,1),"")</f>
        <v>72394.21618380425</v>
      </c>
      <c r="J20" s="69"/>
      <c r="K20" s="69"/>
      <c r="L20" s="26"/>
      <c r="M20" s="19"/>
      <c r="N20" s="1"/>
      <c r="O20" s="1"/>
      <c r="P20" s="1"/>
      <c r="Q20" s="1"/>
      <c r="R20" s="1"/>
      <c r="S20" s="1"/>
      <c r="T20" s="1"/>
      <c r="U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"/>
      <c r="B21" s="17"/>
      <c r="C21" s="71">
        <f>IF(A1,INDEX(L_Balance,I17+1,1))</f>
        <v>112394.21618380425</v>
      </c>
      <c r="D21" s="72"/>
      <c r="E21" s="72"/>
      <c r="F21" s="72"/>
      <c r="G21" s="72"/>
      <c r="H21" s="72"/>
      <c r="I21" s="72"/>
      <c r="J21" s="72"/>
      <c r="K21" s="72"/>
      <c r="L21" s="73"/>
      <c r="M21" s="19"/>
      <c r="N21" s="3"/>
      <c r="O21" s="3"/>
      <c r="P21" s="1"/>
      <c r="Q21" s="1"/>
      <c r="R21" s="1"/>
      <c r="S21" s="1"/>
      <c r="T21" s="1"/>
      <c r="U21" s="1"/>
      <c r="W21" s="1"/>
      <c r="X21" s="1"/>
      <c r="Y21" s="1"/>
      <c r="Z21" s="1"/>
      <c r="AA21" s="1"/>
      <c r="AB21" s="1"/>
      <c r="AC21" s="1"/>
      <c r="AD21" s="1"/>
    </row>
    <row r="22" spans="1:30" ht="13.5" thickBot="1">
      <c r="A22" s="1"/>
      <c r="B22" s="13"/>
      <c r="C22" s="16"/>
      <c r="D22" s="16"/>
      <c r="E22" s="16"/>
      <c r="F22" s="16"/>
      <c r="G22" s="16"/>
      <c r="H22" s="16"/>
      <c r="I22" s="18"/>
      <c r="J22" s="18"/>
      <c r="K22" s="18"/>
      <c r="L22" s="16"/>
      <c r="M22" s="1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29" ht="12.75">
      <c r="A24" s="1"/>
      <c r="B24" s="62" t="s">
        <v>1</v>
      </c>
      <c r="C24" s="62"/>
      <c r="D24" s="62" t="s">
        <v>2</v>
      </c>
      <c r="E24" s="62"/>
      <c r="F24" s="62" t="s">
        <v>3</v>
      </c>
      <c r="G24" s="62"/>
      <c r="H24" s="62"/>
      <c r="I24" s="88" t="s">
        <v>4</v>
      </c>
      <c r="J24" s="88"/>
      <c r="K24" s="88"/>
      <c r="L24" s="88" t="s">
        <v>5</v>
      </c>
      <c r="M24" s="88"/>
      <c r="N24" s="88"/>
      <c r="O24" s="88" t="s">
        <v>6</v>
      </c>
      <c r="P24" s="88"/>
      <c r="Q24" s="88"/>
      <c r="R24" s="88" t="s">
        <v>7</v>
      </c>
      <c r="S24" s="88"/>
      <c r="T24" s="88"/>
      <c r="U24" s="88" t="s">
        <v>8</v>
      </c>
      <c r="V24" s="88"/>
      <c r="W24" s="88"/>
      <c r="X24" s="1"/>
      <c r="Y24" s="1"/>
      <c r="Z24" s="1"/>
      <c r="AA24" s="1"/>
      <c r="AB24" s="1"/>
      <c r="AC24" s="1"/>
    </row>
    <row r="25" spans="1:29" ht="12.75" customHeight="1">
      <c r="A25" s="1"/>
      <c r="B25" s="62"/>
      <c r="C25" s="62"/>
      <c r="D25" s="62"/>
      <c r="E25" s="62"/>
      <c r="F25" s="62"/>
      <c r="G25" s="62"/>
      <c r="H25" s="62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1"/>
      <c r="Y25" s="1"/>
      <c r="Z25" s="1"/>
      <c r="AA25" s="1"/>
      <c r="AB25" s="1"/>
      <c r="AC25" s="1"/>
    </row>
    <row r="26" spans="1:29" ht="12.75">
      <c r="A26" s="20">
        <v>0</v>
      </c>
      <c r="B26" s="95">
        <f>IF($A$1,A26,"")</f>
        <v>0</v>
      </c>
      <c r="C26" s="95"/>
      <c r="D26" s="95"/>
      <c r="E26" s="95"/>
      <c r="F26" s="61" t="str">
        <f>IF(D26="","",$I$10)</f>
        <v/>
      </c>
      <c r="G26" s="61"/>
      <c r="H26" s="61"/>
      <c r="I26" s="94">
        <f>IF(I9="",0,I9)</f>
        <v>10000</v>
      </c>
      <c r="J26" s="94"/>
      <c r="K26" s="94"/>
      <c r="L26" s="94">
        <f>I26</f>
        <v>10000</v>
      </c>
      <c r="M26" s="94"/>
      <c r="N26" s="94"/>
      <c r="O26" s="92">
        <v>0</v>
      </c>
      <c r="P26" s="92"/>
      <c r="Q26" s="92"/>
      <c r="R26" s="92">
        <v>0</v>
      </c>
      <c r="S26" s="92"/>
      <c r="T26" s="92"/>
      <c r="U26" s="89">
        <f>I26</f>
        <v>10000</v>
      </c>
      <c r="V26" s="89"/>
      <c r="W26" s="89"/>
      <c r="X26" s="1"/>
      <c r="Y26" s="1"/>
      <c r="Z26" s="1"/>
      <c r="AA26" s="1"/>
      <c r="AB26" s="1"/>
      <c r="AC26" s="1"/>
    </row>
    <row r="27" spans="1:29" ht="12.75">
      <c r="A27" s="20">
        <v>1</v>
      </c>
      <c r="B27" s="96">
        <f>IF($A$1,A27,"")</f>
        <v>1</v>
      </c>
      <c r="C27" s="96"/>
      <c r="D27" s="96">
        <f>IF(B27="","",B27+$I$7)</f>
        <v>36</v>
      </c>
      <c r="E27" s="96"/>
      <c r="F27" s="60">
        <f aca="true" t="shared" si="0" ref="F27:F58">IF(D27="","",$I$10/100)</f>
        <v>0.06</v>
      </c>
      <c r="G27" s="60"/>
      <c r="H27" s="60"/>
      <c r="I27" s="93">
        <f aca="true" t="shared" si="1" ref="I27:I58">IF(F27="","",IF($I$12&gt;=A27,$I$11,0))</f>
        <v>2000</v>
      </c>
      <c r="J27" s="93"/>
      <c r="K27" s="93"/>
      <c r="L27" s="93">
        <f>IF(I27="","",SUM(I$26:I27))</f>
        <v>12000</v>
      </c>
      <c r="M27" s="93"/>
      <c r="N27" s="93"/>
      <c r="O27" s="91">
        <f>IF(L27="","",U26*F27)</f>
        <v>600</v>
      </c>
      <c r="P27" s="91"/>
      <c r="Q27" s="91"/>
      <c r="R27" s="91">
        <f>IF(O27="","",SUM(O$26:O27))</f>
        <v>600</v>
      </c>
      <c r="S27" s="91"/>
      <c r="T27" s="91"/>
      <c r="U27" s="90">
        <f>IF(R27="","",U26+I27+O27)</f>
        <v>12600</v>
      </c>
      <c r="V27" s="90"/>
      <c r="W27" s="90"/>
      <c r="X27" s="1"/>
      <c r="Y27" s="1"/>
      <c r="Z27" s="1"/>
      <c r="AA27" s="1"/>
      <c r="AB27" s="1"/>
      <c r="AC27" s="1"/>
    </row>
    <row r="28" spans="1:29" ht="12.75">
      <c r="A28" s="20">
        <v>2</v>
      </c>
      <c r="B28" s="95">
        <f>IF($A$1,A28,"")</f>
        <v>2</v>
      </c>
      <c r="C28" s="95"/>
      <c r="D28" s="95">
        <f>IF(B28="","",B28+$I$7)</f>
        <v>37</v>
      </c>
      <c r="E28" s="95"/>
      <c r="F28" s="61">
        <f t="shared" si="0"/>
        <v>0.06</v>
      </c>
      <c r="G28" s="61"/>
      <c r="H28" s="61"/>
      <c r="I28" s="94">
        <f t="shared" si="1"/>
        <v>2000</v>
      </c>
      <c r="J28" s="94"/>
      <c r="K28" s="94"/>
      <c r="L28" s="94">
        <f>IF(I28="","",SUM(I$26:I28))</f>
        <v>14000</v>
      </c>
      <c r="M28" s="94"/>
      <c r="N28" s="94"/>
      <c r="O28" s="92">
        <f aca="true" t="shared" si="2" ref="O28:O59">IF(I28="","",U27*F28)</f>
        <v>756</v>
      </c>
      <c r="P28" s="92"/>
      <c r="Q28" s="92"/>
      <c r="R28" s="92">
        <f>IF(O28="","",SUM(O$26:O28))</f>
        <v>1356</v>
      </c>
      <c r="S28" s="92"/>
      <c r="T28" s="92"/>
      <c r="U28" s="89">
        <f aca="true" t="shared" si="3" ref="U28:U86">IF(R28="","",U27+I28+O28)</f>
        <v>15356</v>
      </c>
      <c r="V28" s="89"/>
      <c r="W28" s="89"/>
      <c r="X28" s="1"/>
      <c r="Y28" s="1"/>
      <c r="Z28" s="1"/>
      <c r="AA28" s="1"/>
      <c r="AB28" s="1"/>
      <c r="AC28" s="1"/>
    </row>
    <row r="29" spans="1:29" ht="12.75">
      <c r="A29" s="20">
        <v>3</v>
      </c>
      <c r="B29" s="96">
        <f>IF($A$1,A29,"")</f>
        <v>3</v>
      </c>
      <c r="C29" s="96"/>
      <c r="D29" s="96">
        <f aca="true" t="shared" si="4" ref="D29:D86">IF(B29="","",B29+$I$7)</f>
        <v>38</v>
      </c>
      <c r="E29" s="96"/>
      <c r="F29" s="60">
        <f t="shared" si="0"/>
        <v>0.06</v>
      </c>
      <c r="G29" s="60"/>
      <c r="H29" s="60"/>
      <c r="I29" s="93">
        <f t="shared" si="1"/>
        <v>2000</v>
      </c>
      <c r="J29" s="93"/>
      <c r="K29" s="93"/>
      <c r="L29" s="93">
        <f>IF(I29="","",SUM(I$26:I29))</f>
        <v>16000</v>
      </c>
      <c r="M29" s="93"/>
      <c r="N29" s="93"/>
      <c r="O29" s="91">
        <f t="shared" si="2"/>
        <v>921.36</v>
      </c>
      <c r="P29" s="91"/>
      <c r="Q29" s="91"/>
      <c r="R29" s="91">
        <f>IF(O29="","",SUM(O$26:O29))</f>
        <v>2277.36</v>
      </c>
      <c r="S29" s="91"/>
      <c r="T29" s="91"/>
      <c r="U29" s="90">
        <f t="shared" si="3"/>
        <v>18277.36</v>
      </c>
      <c r="V29" s="90"/>
      <c r="W29" s="90"/>
      <c r="X29" s="1"/>
      <c r="Y29" s="1"/>
      <c r="Z29" s="1"/>
      <c r="AA29" s="1"/>
      <c r="AB29" s="1"/>
      <c r="AC29" s="1"/>
    </row>
    <row r="30" spans="1:29" ht="12.75">
      <c r="A30" s="20">
        <v>4</v>
      </c>
      <c r="B30" s="95">
        <f>IF($A$1,A30,"")</f>
        <v>4</v>
      </c>
      <c r="C30" s="95"/>
      <c r="D30" s="95">
        <f t="shared" si="4"/>
        <v>39</v>
      </c>
      <c r="E30" s="95"/>
      <c r="F30" s="61">
        <f t="shared" si="0"/>
        <v>0.06</v>
      </c>
      <c r="G30" s="61"/>
      <c r="H30" s="61"/>
      <c r="I30" s="94">
        <f t="shared" si="1"/>
        <v>2000</v>
      </c>
      <c r="J30" s="94"/>
      <c r="K30" s="94"/>
      <c r="L30" s="94">
        <f>IF(I30="","",SUM(I$26:I30))</f>
        <v>18000</v>
      </c>
      <c r="M30" s="94"/>
      <c r="N30" s="94"/>
      <c r="O30" s="92">
        <f t="shared" si="2"/>
        <v>1096.6416</v>
      </c>
      <c r="P30" s="92"/>
      <c r="Q30" s="92"/>
      <c r="R30" s="92">
        <f>IF(O30="","",SUM(O$26:O30))</f>
        <v>3374.0016</v>
      </c>
      <c r="S30" s="92"/>
      <c r="T30" s="92"/>
      <c r="U30" s="89">
        <f t="shared" si="3"/>
        <v>21374.0016</v>
      </c>
      <c r="V30" s="89"/>
      <c r="W30" s="89"/>
      <c r="X30" s="1"/>
      <c r="Y30" s="1"/>
      <c r="Z30" s="1"/>
      <c r="AA30" s="1"/>
      <c r="AB30" s="1"/>
      <c r="AC30" s="1"/>
    </row>
    <row r="31" spans="1:29" ht="12.75">
      <c r="A31" s="20">
        <v>5</v>
      </c>
      <c r="B31" s="96">
        <f aca="true" t="shared" si="5" ref="B31:B86">IF($A$1,A31,"")</f>
        <v>5</v>
      </c>
      <c r="C31" s="96"/>
      <c r="D31" s="96">
        <f t="shared" si="4"/>
        <v>40</v>
      </c>
      <c r="E31" s="96"/>
      <c r="F31" s="60">
        <f t="shared" si="0"/>
        <v>0.06</v>
      </c>
      <c r="G31" s="60"/>
      <c r="H31" s="60"/>
      <c r="I31" s="93">
        <f t="shared" si="1"/>
        <v>2000</v>
      </c>
      <c r="J31" s="93"/>
      <c r="K31" s="93"/>
      <c r="L31" s="93">
        <f>IF(I31="","",SUM(I$26:I31))</f>
        <v>20000</v>
      </c>
      <c r="M31" s="93"/>
      <c r="N31" s="93"/>
      <c r="O31" s="91">
        <f t="shared" si="2"/>
        <v>1282.440096</v>
      </c>
      <c r="P31" s="91"/>
      <c r="Q31" s="91"/>
      <c r="R31" s="91">
        <f>IF(O31="","",SUM(O$26:O31))</f>
        <v>4656.441696</v>
      </c>
      <c r="S31" s="91"/>
      <c r="T31" s="91"/>
      <c r="U31" s="90">
        <f t="shared" si="3"/>
        <v>24656.441695999998</v>
      </c>
      <c r="V31" s="90"/>
      <c r="W31" s="90"/>
      <c r="X31" s="1"/>
      <c r="Y31" s="1"/>
      <c r="Z31" s="1"/>
      <c r="AA31" s="1"/>
      <c r="AB31" s="1"/>
      <c r="AC31" s="1"/>
    </row>
    <row r="32" spans="1:29" ht="12.75">
      <c r="A32" s="20">
        <v>6</v>
      </c>
      <c r="B32" s="95">
        <f t="shared" si="5"/>
        <v>6</v>
      </c>
      <c r="C32" s="95"/>
      <c r="D32" s="95">
        <f t="shared" si="4"/>
        <v>41</v>
      </c>
      <c r="E32" s="95"/>
      <c r="F32" s="61">
        <f t="shared" si="0"/>
        <v>0.06</v>
      </c>
      <c r="G32" s="61"/>
      <c r="H32" s="61"/>
      <c r="I32" s="94">
        <f t="shared" si="1"/>
        <v>2000</v>
      </c>
      <c r="J32" s="94"/>
      <c r="K32" s="94"/>
      <c r="L32" s="94">
        <f>IF(I32="","",SUM(I$26:I32))</f>
        <v>22000</v>
      </c>
      <c r="M32" s="94"/>
      <c r="N32" s="94"/>
      <c r="O32" s="92">
        <f t="shared" si="2"/>
        <v>1479.3865017599999</v>
      </c>
      <c r="P32" s="92"/>
      <c r="Q32" s="92"/>
      <c r="R32" s="92">
        <f>IF(O32="","",SUM(O$26:O32))</f>
        <v>6135.82819776</v>
      </c>
      <c r="S32" s="92"/>
      <c r="T32" s="92"/>
      <c r="U32" s="89">
        <f t="shared" si="3"/>
        <v>28135.828197759998</v>
      </c>
      <c r="V32" s="89"/>
      <c r="W32" s="89"/>
      <c r="X32" s="1"/>
      <c r="Y32" s="1"/>
      <c r="Z32" s="1"/>
      <c r="AA32" s="1"/>
      <c r="AB32" s="1"/>
      <c r="AC32" s="1"/>
    </row>
    <row r="33" spans="1:29" ht="12.75">
      <c r="A33" s="20">
        <v>7</v>
      </c>
      <c r="B33" s="96">
        <f t="shared" si="5"/>
        <v>7</v>
      </c>
      <c r="C33" s="96"/>
      <c r="D33" s="96">
        <f t="shared" si="4"/>
        <v>42</v>
      </c>
      <c r="E33" s="96"/>
      <c r="F33" s="60">
        <f t="shared" si="0"/>
        <v>0.06</v>
      </c>
      <c r="G33" s="60"/>
      <c r="H33" s="60"/>
      <c r="I33" s="93">
        <f t="shared" si="1"/>
        <v>2000</v>
      </c>
      <c r="J33" s="93"/>
      <c r="K33" s="93"/>
      <c r="L33" s="93">
        <f>IF(I33="","",SUM(I$26:I33))</f>
        <v>24000</v>
      </c>
      <c r="M33" s="93"/>
      <c r="N33" s="93"/>
      <c r="O33" s="91">
        <f t="shared" si="2"/>
        <v>1688.1496918655998</v>
      </c>
      <c r="P33" s="91"/>
      <c r="Q33" s="91"/>
      <c r="R33" s="91">
        <f>IF(O33="","",SUM(O$26:O33))</f>
        <v>7823.977889625599</v>
      </c>
      <c r="S33" s="91"/>
      <c r="T33" s="91"/>
      <c r="U33" s="90">
        <f t="shared" si="3"/>
        <v>31823.9778896256</v>
      </c>
      <c r="V33" s="90"/>
      <c r="W33" s="90"/>
      <c r="X33" s="1"/>
      <c r="Y33" s="1"/>
      <c r="Z33" s="1"/>
      <c r="AA33" s="1"/>
      <c r="AB33" s="1"/>
      <c r="AC33" s="1"/>
    </row>
    <row r="34" spans="1:29" ht="12.75">
      <c r="A34" s="20">
        <v>8</v>
      </c>
      <c r="B34" s="95">
        <f t="shared" si="5"/>
        <v>8</v>
      </c>
      <c r="C34" s="95"/>
      <c r="D34" s="95">
        <f t="shared" si="4"/>
        <v>43</v>
      </c>
      <c r="E34" s="95"/>
      <c r="F34" s="61">
        <f t="shared" si="0"/>
        <v>0.06</v>
      </c>
      <c r="G34" s="61"/>
      <c r="H34" s="61"/>
      <c r="I34" s="94">
        <f t="shared" si="1"/>
        <v>2000</v>
      </c>
      <c r="J34" s="94"/>
      <c r="K34" s="94"/>
      <c r="L34" s="94">
        <f>IF(I34="","",SUM(I$26:I34))</f>
        <v>26000</v>
      </c>
      <c r="M34" s="94"/>
      <c r="N34" s="94"/>
      <c r="O34" s="92">
        <f t="shared" si="2"/>
        <v>1909.438673377536</v>
      </c>
      <c r="P34" s="92"/>
      <c r="Q34" s="92"/>
      <c r="R34" s="92">
        <f>IF(O34="","",SUM(O$26:O34))</f>
        <v>9733.416563003135</v>
      </c>
      <c r="S34" s="92"/>
      <c r="T34" s="92"/>
      <c r="U34" s="89">
        <f t="shared" si="3"/>
        <v>35733.41656300314</v>
      </c>
      <c r="V34" s="89"/>
      <c r="W34" s="89"/>
      <c r="X34" s="1"/>
      <c r="Y34" s="1"/>
      <c r="Z34" s="1"/>
      <c r="AA34" s="1"/>
      <c r="AB34" s="1"/>
      <c r="AC34" s="1"/>
    </row>
    <row r="35" spans="1:29" ht="12.75">
      <c r="A35" s="20">
        <v>9</v>
      </c>
      <c r="B35" s="96">
        <f t="shared" si="5"/>
        <v>9</v>
      </c>
      <c r="C35" s="96"/>
      <c r="D35" s="96">
        <f t="shared" si="4"/>
        <v>44</v>
      </c>
      <c r="E35" s="96"/>
      <c r="F35" s="60">
        <f t="shared" si="0"/>
        <v>0.06</v>
      </c>
      <c r="G35" s="60"/>
      <c r="H35" s="60"/>
      <c r="I35" s="93">
        <f t="shared" si="1"/>
        <v>2000</v>
      </c>
      <c r="J35" s="93"/>
      <c r="K35" s="93"/>
      <c r="L35" s="93">
        <f>IF(I35="","",SUM(I$26:I35))</f>
        <v>28000</v>
      </c>
      <c r="M35" s="93"/>
      <c r="N35" s="93"/>
      <c r="O35" s="91">
        <f t="shared" si="2"/>
        <v>2144.0049937801887</v>
      </c>
      <c r="P35" s="91"/>
      <c r="Q35" s="91"/>
      <c r="R35" s="91">
        <f>IF(O35="","",SUM(O$26:O35))</f>
        <v>11877.421556783323</v>
      </c>
      <c r="S35" s="91"/>
      <c r="T35" s="91"/>
      <c r="U35" s="90">
        <f t="shared" si="3"/>
        <v>39877.42155678333</v>
      </c>
      <c r="V35" s="90"/>
      <c r="W35" s="90"/>
      <c r="X35" s="1"/>
      <c r="Y35" s="1"/>
      <c r="Z35" s="1"/>
      <c r="AA35" s="1"/>
      <c r="AB35" s="1"/>
      <c r="AC35" s="1"/>
    </row>
    <row r="36" spans="1:29" ht="12.75">
      <c r="A36" s="20">
        <v>10</v>
      </c>
      <c r="B36" s="95">
        <f t="shared" si="5"/>
        <v>10</v>
      </c>
      <c r="C36" s="95"/>
      <c r="D36" s="95">
        <f t="shared" si="4"/>
        <v>45</v>
      </c>
      <c r="E36" s="95"/>
      <c r="F36" s="61">
        <f t="shared" si="0"/>
        <v>0.06</v>
      </c>
      <c r="G36" s="61"/>
      <c r="H36" s="61"/>
      <c r="I36" s="94">
        <f t="shared" si="1"/>
        <v>2000</v>
      </c>
      <c r="J36" s="94"/>
      <c r="K36" s="94"/>
      <c r="L36" s="94">
        <f>IF(I36="","",SUM(I$26:I36))</f>
        <v>30000</v>
      </c>
      <c r="M36" s="94"/>
      <c r="N36" s="94"/>
      <c r="O36" s="92">
        <f t="shared" si="2"/>
        <v>2392.645293407</v>
      </c>
      <c r="P36" s="92"/>
      <c r="Q36" s="92"/>
      <c r="R36" s="92">
        <f>IF(O36="","",SUM(O$26:O36))</f>
        <v>14270.066850190324</v>
      </c>
      <c r="S36" s="92"/>
      <c r="T36" s="92"/>
      <c r="U36" s="89">
        <f t="shared" si="3"/>
        <v>44270.06685019033</v>
      </c>
      <c r="V36" s="89"/>
      <c r="W36" s="89"/>
      <c r="X36" s="1"/>
      <c r="Y36" s="1"/>
      <c r="Z36" s="1"/>
      <c r="AA36" s="1"/>
      <c r="AB36" s="1"/>
      <c r="AC36" s="1"/>
    </row>
    <row r="37" spans="1:29" ht="12.75">
      <c r="A37" s="20">
        <v>11</v>
      </c>
      <c r="B37" s="96">
        <f t="shared" si="5"/>
        <v>11</v>
      </c>
      <c r="C37" s="96"/>
      <c r="D37" s="96">
        <f t="shared" si="4"/>
        <v>46</v>
      </c>
      <c r="E37" s="96"/>
      <c r="F37" s="60">
        <f t="shared" si="0"/>
        <v>0.06</v>
      </c>
      <c r="G37" s="60"/>
      <c r="H37" s="60"/>
      <c r="I37" s="93">
        <f t="shared" si="1"/>
        <v>2000</v>
      </c>
      <c r="J37" s="93"/>
      <c r="K37" s="93"/>
      <c r="L37" s="93">
        <f>IF(I37="","",SUM(I$26:I37))</f>
        <v>32000</v>
      </c>
      <c r="M37" s="93"/>
      <c r="N37" s="93"/>
      <c r="O37" s="91">
        <f t="shared" si="2"/>
        <v>2656.2040110114194</v>
      </c>
      <c r="P37" s="91"/>
      <c r="Q37" s="91"/>
      <c r="R37" s="91">
        <f>IF(O37="","",SUM(O$26:O37))</f>
        <v>16926.270861201745</v>
      </c>
      <c r="S37" s="91"/>
      <c r="T37" s="91"/>
      <c r="U37" s="90">
        <f t="shared" si="3"/>
        <v>48926.270861201745</v>
      </c>
      <c r="V37" s="90"/>
      <c r="W37" s="90"/>
      <c r="X37" s="1"/>
      <c r="Y37" s="1"/>
      <c r="Z37" s="1"/>
      <c r="AA37" s="1"/>
      <c r="AB37" s="1"/>
      <c r="AC37" s="1"/>
    </row>
    <row r="38" spans="1:29" ht="12.75">
      <c r="A38" s="20">
        <v>12</v>
      </c>
      <c r="B38" s="95">
        <f t="shared" si="5"/>
        <v>12</v>
      </c>
      <c r="C38" s="95"/>
      <c r="D38" s="95">
        <f t="shared" si="4"/>
        <v>47</v>
      </c>
      <c r="E38" s="95"/>
      <c r="F38" s="61">
        <f t="shared" si="0"/>
        <v>0.06</v>
      </c>
      <c r="G38" s="61"/>
      <c r="H38" s="61"/>
      <c r="I38" s="94">
        <f t="shared" si="1"/>
        <v>2000</v>
      </c>
      <c r="J38" s="94"/>
      <c r="K38" s="94"/>
      <c r="L38" s="94">
        <f>IF(I38="","",SUM(I$26:I38))</f>
        <v>34000</v>
      </c>
      <c r="M38" s="94"/>
      <c r="N38" s="94"/>
      <c r="O38" s="92">
        <f t="shared" si="2"/>
        <v>2935.5762516721047</v>
      </c>
      <c r="P38" s="92"/>
      <c r="Q38" s="92"/>
      <c r="R38" s="92">
        <f>IF(O38="","",SUM(O$26:O38))</f>
        <v>19861.84711287385</v>
      </c>
      <c r="S38" s="92"/>
      <c r="T38" s="92"/>
      <c r="U38" s="89">
        <f t="shared" si="3"/>
        <v>53861.84711287385</v>
      </c>
      <c r="V38" s="89"/>
      <c r="W38" s="89"/>
      <c r="X38" s="1"/>
      <c r="Y38" s="1"/>
      <c r="Z38" s="1"/>
      <c r="AA38" s="1"/>
      <c r="AB38" s="1"/>
      <c r="AC38" s="1"/>
    </row>
    <row r="39" spans="1:29" ht="12.75">
      <c r="A39" s="20">
        <v>13</v>
      </c>
      <c r="B39" s="96">
        <f t="shared" si="5"/>
        <v>13</v>
      </c>
      <c r="C39" s="96"/>
      <c r="D39" s="96">
        <f t="shared" si="4"/>
        <v>48</v>
      </c>
      <c r="E39" s="96"/>
      <c r="F39" s="60">
        <f t="shared" si="0"/>
        <v>0.06</v>
      </c>
      <c r="G39" s="60"/>
      <c r="H39" s="60"/>
      <c r="I39" s="93">
        <f t="shared" si="1"/>
        <v>2000</v>
      </c>
      <c r="J39" s="93"/>
      <c r="K39" s="93"/>
      <c r="L39" s="93">
        <f>IF(I39="","",SUM(I$26:I39))</f>
        <v>36000</v>
      </c>
      <c r="M39" s="93"/>
      <c r="N39" s="93"/>
      <c r="O39" s="91">
        <f t="shared" si="2"/>
        <v>3231.710826772431</v>
      </c>
      <c r="P39" s="91"/>
      <c r="Q39" s="91"/>
      <c r="R39" s="91">
        <f>IF(O39="","",SUM(O$26:O39))</f>
        <v>23093.55793964628</v>
      </c>
      <c r="S39" s="91"/>
      <c r="T39" s="91"/>
      <c r="U39" s="90">
        <f t="shared" si="3"/>
        <v>59093.557939646285</v>
      </c>
      <c r="V39" s="90"/>
      <c r="W39" s="90"/>
      <c r="X39" s="1"/>
      <c r="Y39" s="1"/>
      <c r="Z39" s="1"/>
      <c r="AA39" s="1"/>
      <c r="AB39" s="1"/>
      <c r="AC39" s="1"/>
    </row>
    <row r="40" spans="1:29" ht="12.75">
      <c r="A40" s="20">
        <v>14</v>
      </c>
      <c r="B40" s="95">
        <f t="shared" si="5"/>
        <v>14</v>
      </c>
      <c r="C40" s="95"/>
      <c r="D40" s="95">
        <f t="shared" si="4"/>
        <v>49</v>
      </c>
      <c r="E40" s="95"/>
      <c r="F40" s="61">
        <f t="shared" si="0"/>
        <v>0.06</v>
      </c>
      <c r="G40" s="61"/>
      <c r="H40" s="61"/>
      <c r="I40" s="94">
        <f t="shared" si="1"/>
        <v>2000</v>
      </c>
      <c r="J40" s="94"/>
      <c r="K40" s="94"/>
      <c r="L40" s="94">
        <f>IF(I40="","",SUM(I$26:I40))</f>
        <v>38000</v>
      </c>
      <c r="M40" s="94"/>
      <c r="N40" s="94"/>
      <c r="O40" s="92">
        <f t="shared" si="2"/>
        <v>3545.613476378777</v>
      </c>
      <c r="P40" s="92"/>
      <c r="Q40" s="92"/>
      <c r="R40" s="92">
        <f>IF(O40="","",SUM(O$26:O40))</f>
        <v>26639.17141602506</v>
      </c>
      <c r="S40" s="92"/>
      <c r="T40" s="92"/>
      <c r="U40" s="89">
        <f t="shared" si="3"/>
        <v>64639.17141602506</v>
      </c>
      <c r="V40" s="89"/>
      <c r="W40" s="89"/>
      <c r="X40" s="1"/>
      <c r="Y40" s="1"/>
      <c r="Z40" s="1"/>
      <c r="AA40" s="1"/>
      <c r="AB40" s="1"/>
      <c r="AC40" s="1"/>
    </row>
    <row r="41" spans="1:29" ht="12.75">
      <c r="A41" s="20">
        <v>15</v>
      </c>
      <c r="B41" s="96">
        <f t="shared" si="5"/>
        <v>15</v>
      </c>
      <c r="C41" s="96"/>
      <c r="D41" s="96">
        <f t="shared" si="4"/>
        <v>50</v>
      </c>
      <c r="E41" s="96"/>
      <c r="F41" s="60">
        <f t="shared" si="0"/>
        <v>0.06</v>
      </c>
      <c r="G41" s="60"/>
      <c r="H41" s="60"/>
      <c r="I41" s="93">
        <f t="shared" si="1"/>
        <v>2000</v>
      </c>
      <c r="J41" s="93"/>
      <c r="K41" s="93"/>
      <c r="L41" s="93">
        <f>IF(I41="","",SUM(I$26:I41))</f>
        <v>40000</v>
      </c>
      <c r="M41" s="93"/>
      <c r="N41" s="93"/>
      <c r="O41" s="91">
        <f t="shared" si="2"/>
        <v>3878.350284961504</v>
      </c>
      <c r="P41" s="91"/>
      <c r="Q41" s="91"/>
      <c r="R41" s="91">
        <f>IF(O41="","",SUM(O$26:O41))</f>
        <v>30517.521700986563</v>
      </c>
      <c r="S41" s="91"/>
      <c r="T41" s="91"/>
      <c r="U41" s="90">
        <f t="shared" si="3"/>
        <v>70517.52170098656</v>
      </c>
      <c r="V41" s="90"/>
      <c r="W41" s="90"/>
      <c r="X41" s="1"/>
      <c r="Y41" s="1"/>
      <c r="Z41" s="1"/>
      <c r="AA41" s="1"/>
      <c r="AB41" s="1"/>
      <c r="AC41" s="1"/>
    </row>
    <row r="42" spans="1:29" ht="12.75">
      <c r="A42" s="20">
        <v>16</v>
      </c>
      <c r="B42" s="95">
        <f t="shared" si="5"/>
        <v>16</v>
      </c>
      <c r="C42" s="95"/>
      <c r="D42" s="95">
        <f t="shared" si="4"/>
        <v>51</v>
      </c>
      <c r="E42" s="95"/>
      <c r="F42" s="61">
        <f t="shared" si="0"/>
        <v>0.06</v>
      </c>
      <c r="G42" s="61"/>
      <c r="H42" s="61"/>
      <c r="I42" s="94">
        <f t="shared" si="1"/>
        <v>0</v>
      </c>
      <c r="J42" s="94"/>
      <c r="K42" s="94"/>
      <c r="L42" s="94">
        <f>IF(I42="","",SUM(I$26:I42))</f>
        <v>40000</v>
      </c>
      <c r="M42" s="94"/>
      <c r="N42" s="94"/>
      <c r="O42" s="92">
        <f t="shared" si="2"/>
        <v>4231.051302059193</v>
      </c>
      <c r="P42" s="92"/>
      <c r="Q42" s="92"/>
      <c r="R42" s="92">
        <f>IF(O42="","",SUM(O$26:O42))</f>
        <v>34748.573003045756</v>
      </c>
      <c r="S42" s="92"/>
      <c r="T42" s="92"/>
      <c r="U42" s="89">
        <f t="shared" si="3"/>
        <v>74748.57300304575</v>
      </c>
      <c r="V42" s="89"/>
      <c r="W42" s="89"/>
      <c r="X42" s="1"/>
      <c r="Y42" s="1"/>
      <c r="Z42" s="1"/>
      <c r="AA42" s="1"/>
      <c r="AB42" s="1"/>
      <c r="AC42" s="1"/>
    </row>
    <row r="43" spans="1:29" ht="12.75">
      <c r="A43" s="20">
        <v>17</v>
      </c>
      <c r="B43" s="96">
        <f t="shared" si="5"/>
        <v>17</v>
      </c>
      <c r="C43" s="96"/>
      <c r="D43" s="96">
        <f t="shared" si="4"/>
        <v>52</v>
      </c>
      <c r="E43" s="96"/>
      <c r="F43" s="60">
        <f t="shared" si="0"/>
        <v>0.06</v>
      </c>
      <c r="G43" s="60"/>
      <c r="H43" s="60"/>
      <c r="I43" s="93">
        <f t="shared" si="1"/>
        <v>0</v>
      </c>
      <c r="J43" s="93"/>
      <c r="K43" s="93"/>
      <c r="L43" s="93">
        <f>IF(I43="","",SUM(I$26:I43))</f>
        <v>40000</v>
      </c>
      <c r="M43" s="93"/>
      <c r="N43" s="93"/>
      <c r="O43" s="91">
        <f t="shared" si="2"/>
        <v>4484.914380182745</v>
      </c>
      <c r="P43" s="91"/>
      <c r="Q43" s="91"/>
      <c r="R43" s="91">
        <f>IF(O43="","",SUM(O$26:O43))</f>
        <v>39233.4873832285</v>
      </c>
      <c r="S43" s="91"/>
      <c r="T43" s="91"/>
      <c r="U43" s="90">
        <f t="shared" si="3"/>
        <v>79233.4873832285</v>
      </c>
      <c r="V43" s="90"/>
      <c r="W43" s="90"/>
      <c r="X43" s="1"/>
      <c r="Y43" s="1"/>
      <c r="Z43" s="1"/>
      <c r="AA43" s="1"/>
      <c r="AB43" s="1"/>
      <c r="AC43" s="1"/>
    </row>
    <row r="44" spans="1:29" ht="12.75">
      <c r="A44" s="20">
        <v>18</v>
      </c>
      <c r="B44" s="95">
        <f t="shared" si="5"/>
        <v>18</v>
      </c>
      <c r="C44" s="95"/>
      <c r="D44" s="95">
        <f t="shared" si="4"/>
        <v>53</v>
      </c>
      <c r="E44" s="95"/>
      <c r="F44" s="61">
        <f t="shared" si="0"/>
        <v>0.06</v>
      </c>
      <c r="G44" s="61"/>
      <c r="H44" s="61"/>
      <c r="I44" s="94">
        <f t="shared" si="1"/>
        <v>0</v>
      </c>
      <c r="J44" s="94"/>
      <c r="K44" s="94"/>
      <c r="L44" s="94">
        <f>IF(I44="","",SUM(I$26:I44))</f>
        <v>40000</v>
      </c>
      <c r="M44" s="94"/>
      <c r="N44" s="94"/>
      <c r="O44" s="92">
        <f t="shared" si="2"/>
        <v>4754.009242993709</v>
      </c>
      <c r="P44" s="92"/>
      <c r="Q44" s="92"/>
      <c r="R44" s="92">
        <f>IF(O44="","",SUM(O$26:O44))</f>
        <v>43987.49662622221</v>
      </c>
      <c r="S44" s="92"/>
      <c r="T44" s="92"/>
      <c r="U44" s="89">
        <f t="shared" si="3"/>
        <v>83987.4966262222</v>
      </c>
      <c r="V44" s="89"/>
      <c r="W44" s="89"/>
      <c r="X44" s="1"/>
      <c r="Y44" s="1"/>
      <c r="Z44" s="1"/>
      <c r="AA44" s="1"/>
      <c r="AB44" s="1"/>
      <c r="AC44" s="1"/>
    </row>
    <row r="45" spans="1:29" ht="12.75">
      <c r="A45" s="20">
        <v>19</v>
      </c>
      <c r="B45" s="96">
        <f t="shared" si="5"/>
        <v>19</v>
      </c>
      <c r="C45" s="96"/>
      <c r="D45" s="96">
        <f t="shared" si="4"/>
        <v>54</v>
      </c>
      <c r="E45" s="96"/>
      <c r="F45" s="60">
        <f t="shared" si="0"/>
        <v>0.06</v>
      </c>
      <c r="G45" s="60"/>
      <c r="H45" s="60"/>
      <c r="I45" s="93">
        <f t="shared" si="1"/>
        <v>0</v>
      </c>
      <c r="J45" s="93"/>
      <c r="K45" s="93"/>
      <c r="L45" s="93">
        <f>IF(I45="","",SUM(I$26:I45))</f>
        <v>40000</v>
      </c>
      <c r="M45" s="93"/>
      <c r="N45" s="93"/>
      <c r="O45" s="91">
        <f t="shared" si="2"/>
        <v>5039.249797573332</v>
      </c>
      <c r="P45" s="91"/>
      <c r="Q45" s="91"/>
      <c r="R45" s="91">
        <f>IF(O45="","",SUM(O$26:O45))</f>
        <v>49026.74642379554</v>
      </c>
      <c r="S45" s="91"/>
      <c r="T45" s="91"/>
      <c r="U45" s="90">
        <f t="shared" si="3"/>
        <v>89026.74642379553</v>
      </c>
      <c r="V45" s="90"/>
      <c r="W45" s="90"/>
      <c r="X45" s="1"/>
      <c r="Y45" s="1"/>
      <c r="Z45" s="1"/>
      <c r="AA45" s="1"/>
      <c r="AB45" s="1"/>
      <c r="AC45" s="1"/>
    </row>
    <row r="46" spans="1:29" ht="12.75">
      <c r="A46" s="20">
        <v>20</v>
      </c>
      <c r="B46" s="95">
        <f t="shared" si="5"/>
        <v>20</v>
      </c>
      <c r="C46" s="95"/>
      <c r="D46" s="95">
        <f t="shared" si="4"/>
        <v>55</v>
      </c>
      <c r="E46" s="95"/>
      <c r="F46" s="61">
        <f t="shared" si="0"/>
        <v>0.06</v>
      </c>
      <c r="G46" s="61"/>
      <c r="H46" s="61"/>
      <c r="I46" s="94">
        <f t="shared" si="1"/>
        <v>0</v>
      </c>
      <c r="J46" s="94"/>
      <c r="K46" s="94"/>
      <c r="L46" s="94">
        <f>IF(I46="","",SUM(I$26:I46))</f>
        <v>40000</v>
      </c>
      <c r="M46" s="94"/>
      <c r="N46" s="94"/>
      <c r="O46" s="92">
        <f t="shared" si="2"/>
        <v>5341.604785427731</v>
      </c>
      <c r="P46" s="92"/>
      <c r="Q46" s="92"/>
      <c r="R46" s="92">
        <f>IF(O46="","",SUM(O$26:O46))</f>
        <v>54368.35120922327</v>
      </c>
      <c r="S46" s="92"/>
      <c r="T46" s="92"/>
      <c r="U46" s="89">
        <f t="shared" si="3"/>
        <v>94368.35120922326</v>
      </c>
      <c r="V46" s="89"/>
      <c r="W46" s="89"/>
      <c r="X46" s="1"/>
      <c r="Y46" s="1"/>
      <c r="Z46" s="1"/>
      <c r="AA46" s="1"/>
      <c r="AB46" s="1"/>
      <c r="AC46" s="1"/>
    </row>
    <row r="47" spans="1:29" ht="12.75">
      <c r="A47" s="20">
        <v>21</v>
      </c>
      <c r="B47" s="96">
        <f t="shared" si="5"/>
        <v>21</v>
      </c>
      <c r="C47" s="96"/>
      <c r="D47" s="96">
        <f t="shared" si="4"/>
        <v>56</v>
      </c>
      <c r="E47" s="96"/>
      <c r="F47" s="60">
        <f t="shared" si="0"/>
        <v>0.06</v>
      </c>
      <c r="G47" s="60"/>
      <c r="H47" s="60"/>
      <c r="I47" s="93">
        <f t="shared" si="1"/>
        <v>0</v>
      </c>
      <c r="J47" s="93"/>
      <c r="K47" s="93"/>
      <c r="L47" s="93">
        <f>IF(I47="","",SUM(I$26:I47))</f>
        <v>40000</v>
      </c>
      <c r="M47" s="93"/>
      <c r="N47" s="93"/>
      <c r="O47" s="91">
        <f t="shared" si="2"/>
        <v>5662.101072553395</v>
      </c>
      <c r="P47" s="91"/>
      <c r="Q47" s="91"/>
      <c r="R47" s="91">
        <f>IF(O47="","",SUM(O$26:O47))</f>
        <v>60030.45228177666</v>
      </c>
      <c r="S47" s="91"/>
      <c r="T47" s="91"/>
      <c r="U47" s="90">
        <f t="shared" si="3"/>
        <v>100030.45228177666</v>
      </c>
      <c r="V47" s="90"/>
      <c r="W47" s="90"/>
      <c r="X47" s="1"/>
      <c r="Y47" s="1"/>
      <c r="Z47" s="1"/>
      <c r="AA47" s="1"/>
      <c r="AB47" s="1"/>
      <c r="AC47" s="1"/>
    </row>
    <row r="48" spans="1:29" ht="12.75">
      <c r="A48" s="20">
        <v>22</v>
      </c>
      <c r="B48" s="95">
        <f t="shared" si="5"/>
        <v>22</v>
      </c>
      <c r="C48" s="95"/>
      <c r="D48" s="95">
        <f t="shared" si="4"/>
        <v>57</v>
      </c>
      <c r="E48" s="95"/>
      <c r="F48" s="61">
        <f t="shared" si="0"/>
        <v>0.06</v>
      </c>
      <c r="G48" s="61"/>
      <c r="H48" s="61"/>
      <c r="I48" s="94">
        <f t="shared" si="1"/>
        <v>0</v>
      </c>
      <c r="J48" s="94"/>
      <c r="K48" s="94"/>
      <c r="L48" s="94">
        <f>IF(I48="","",SUM(I$26:I48))</f>
        <v>40000</v>
      </c>
      <c r="M48" s="94"/>
      <c r="N48" s="94"/>
      <c r="O48" s="92">
        <f t="shared" si="2"/>
        <v>6001.827136906599</v>
      </c>
      <c r="P48" s="92"/>
      <c r="Q48" s="92"/>
      <c r="R48" s="92">
        <f>IF(O48="","",SUM(O$26:O48))</f>
        <v>66032.27941868326</v>
      </c>
      <c r="S48" s="92"/>
      <c r="T48" s="92"/>
      <c r="U48" s="89">
        <f t="shared" si="3"/>
        <v>106032.27941868326</v>
      </c>
      <c r="V48" s="89"/>
      <c r="W48" s="89"/>
      <c r="X48" s="1"/>
      <c r="Y48" s="1"/>
      <c r="Z48" s="1"/>
      <c r="AA48" s="1"/>
      <c r="AB48" s="1"/>
      <c r="AC48" s="1"/>
    </row>
    <row r="49" spans="1:29" ht="12.75">
      <c r="A49" s="20">
        <v>23</v>
      </c>
      <c r="B49" s="96">
        <f t="shared" si="5"/>
        <v>23</v>
      </c>
      <c r="C49" s="96"/>
      <c r="D49" s="96">
        <f t="shared" si="4"/>
        <v>58</v>
      </c>
      <c r="E49" s="96"/>
      <c r="F49" s="60">
        <f t="shared" si="0"/>
        <v>0.06</v>
      </c>
      <c r="G49" s="60"/>
      <c r="H49" s="60"/>
      <c r="I49" s="93">
        <f t="shared" si="1"/>
        <v>0</v>
      </c>
      <c r="J49" s="93"/>
      <c r="K49" s="93"/>
      <c r="L49" s="93">
        <f>IF(I49="","",SUM(I$26:I49))</f>
        <v>40000</v>
      </c>
      <c r="M49" s="93"/>
      <c r="N49" s="93"/>
      <c r="O49" s="91">
        <f t="shared" si="2"/>
        <v>6361.936765120996</v>
      </c>
      <c r="P49" s="91"/>
      <c r="Q49" s="91"/>
      <c r="R49" s="91">
        <f>IF(O49="","",SUM(O$26:O49))</f>
        <v>72394.21618380425</v>
      </c>
      <c r="S49" s="91"/>
      <c r="T49" s="91"/>
      <c r="U49" s="90">
        <f t="shared" si="3"/>
        <v>112394.21618380425</v>
      </c>
      <c r="V49" s="90"/>
      <c r="W49" s="90"/>
      <c r="X49" s="1"/>
      <c r="Y49" s="1"/>
      <c r="Z49" s="1"/>
      <c r="AA49" s="1"/>
      <c r="AB49" s="1"/>
      <c r="AC49" s="1"/>
    </row>
    <row r="50" spans="1:29" ht="12.75">
      <c r="A50" s="20">
        <v>24</v>
      </c>
      <c r="B50" s="95">
        <f t="shared" si="5"/>
        <v>24</v>
      </c>
      <c r="C50" s="95"/>
      <c r="D50" s="95">
        <f t="shared" si="4"/>
        <v>59</v>
      </c>
      <c r="E50" s="95"/>
      <c r="F50" s="61">
        <f t="shared" si="0"/>
        <v>0.06</v>
      </c>
      <c r="G50" s="61"/>
      <c r="H50" s="61"/>
      <c r="I50" s="94">
        <f t="shared" si="1"/>
        <v>0</v>
      </c>
      <c r="J50" s="94"/>
      <c r="K50" s="94"/>
      <c r="L50" s="94">
        <f>IF(I50="","",SUM(I$26:I50))</f>
        <v>40000</v>
      </c>
      <c r="M50" s="94"/>
      <c r="N50" s="94"/>
      <c r="O50" s="92">
        <f t="shared" si="2"/>
        <v>6743.652971028255</v>
      </c>
      <c r="P50" s="92"/>
      <c r="Q50" s="92"/>
      <c r="R50" s="92">
        <f>IF(O50="","",SUM(O$26:O50))</f>
        <v>79137.8691548325</v>
      </c>
      <c r="S50" s="92"/>
      <c r="T50" s="92"/>
      <c r="U50" s="89">
        <f t="shared" si="3"/>
        <v>119137.8691548325</v>
      </c>
      <c r="V50" s="89"/>
      <c r="W50" s="89"/>
      <c r="X50" s="1"/>
      <c r="Y50" s="1"/>
      <c r="Z50" s="1"/>
      <c r="AA50" s="1"/>
      <c r="AB50" s="1"/>
      <c r="AC50" s="1"/>
    </row>
    <row r="51" spans="1:29" ht="12.75">
      <c r="A51" s="20">
        <v>25</v>
      </c>
      <c r="B51" s="96">
        <f t="shared" si="5"/>
        <v>25</v>
      </c>
      <c r="C51" s="96"/>
      <c r="D51" s="96">
        <f t="shared" si="4"/>
        <v>60</v>
      </c>
      <c r="E51" s="96"/>
      <c r="F51" s="60">
        <f t="shared" si="0"/>
        <v>0.06</v>
      </c>
      <c r="G51" s="60"/>
      <c r="H51" s="60"/>
      <c r="I51" s="93">
        <f t="shared" si="1"/>
        <v>0</v>
      </c>
      <c r="J51" s="93"/>
      <c r="K51" s="93"/>
      <c r="L51" s="93">
        <f>IF(I51="","",SUM(I$26:I51))</f>
        <v>40000</v>
      </c>
      <c r="M51" s="93"/>
      <c r="N51" s="93"/>
      <c r="O51" s="91">
        <f t="shared" si="2"/>
        <v>7148.27214928995</v>
      </c>
      <c r="P51" s="91"/>
      <c r="Q51" s="91"/>
      <c r="R51" s="91">
        <f>IF(O51="","",SUM(O$26:O51))</f>
        <v>86286.14130412244</v>
      </c>
      <c r="S51" s="91"/>
      <c r="T51" s="91"/>
      <c r="U51" s="90">
        <f t="shared" si="3"/>
        <v>126286.14130412244</v>
      </c>
      <c r="V51" s="90"/>
      <c r="W51" s="90"/>
      <c r="X51" s="1"/>
      <c r="Y51" s="1"/>
      <c r="Z51" s="1"/>
      <c r="AA51" s="1"/>
      <c r="AB51" s="1"/>
      <c r="AC51" s="1"/>
    </row>
    <row r="52" spans="1:29" ht="12.75">
      <c r="A52" s="20">
        <v>26</v>
      </c>
      <c r="B52" s="95">
        <f t="shared" si="5"/>
        <v>26</v>
      </c>
      <c r="C52" s="95"/>
      <c r="D52" s="95">
        <f t="shared" si="4"/>
        <v>61</v>
      </c>
      <c r="E52" s="95"/>
      <c r="F52" s="61">
        <f t="shared" si="0"/>
        <v>0.06</v>
      </c>
      <c r="G52" s="61"/>
      <c r="H52" s="61"/>
      <c r="I52" s="94">
        <f t="shared" si="1"/>
        <v>0</v>
      </c>
      <c r="J52" s="94"/>
      <c r="K52" s="94"/>
      <c r="L52" s="94">
        <f>IF(I52="","",SUM(I$26:I52))</f>
        <v>40000</v>
      </c>
      <c r="M52" s="94"/>
      <c r="N52" s="94"/>
      <c r="O52" s="92">
        <f t="shared" si="2"/>
        <v>7577.168478247347</v>
      </c>
      <c r="P52" s="92"/>
      <c r="Q52" s="92"/>
      <c r="R52" s="92">
        <f>IF(O52="","",SUM(O$26:O52))</f>
        <v>93863.30978236979</v>
      </c>
      <c r="S52" s="92"/>
      <c r="T52" s="92"/>
      <c r="U52" s="89">
        <f t="shared" si="3"/>
        <v>133863.3097823698</v>
      </c>
      <c r="V52" s="89"/>
      <c r="W52" s="89"/>
      <c r="X52" s="1"/>
      <c r="Y52" s="1"/>
      <c r="Z52" s="1"/>
      <c r="AA52" s="1"/>
      <c r="AB52" s="1"/>
      <c r="AC52" s="1"/>
    </row>
    <row r="53" spans="1:29" ht="12.75">
      <c r="A53" s="20">
        <v>27</v>
      </c>
      <c r="B53" s="96">
        <f t="shared" si="5"/>
        <v>27</v>
      </c>
      <c r="C53" s="96"/>
      <c r="D53" s="96">
        <f t="shared" si="4"/>
        <v>62</v>
      </c>
      <c r="E53" s="96"/>
      <c r="F53" s="60">
        <f t="shared" si="0"/>
        <v>0.06</v>
      </c>
      <c r="G53" s="60"/>
      <c r="H53" s="60"/>
      <c r="I53" s="93">
        <f t="shared" si="1"/>
        <v>0</v>
      </c>
      <c r="J53" s="93"/>
      <c r="K53" s="93"/>
      <c r="L53" s="93">
        <f>IF(I53="","",SUM(I$26:I53))</f>
        <v>40000</v>
      </c>
      <c r="M53" s="93"/>
      <c r="N53" s="93"/>
      <c r="O53" s="91">
        <f t="shared" si="2"/>
        <v>8031.798586942187</v>
      </c>
      <c r="P53" s="91"/>
      <c r="Q53" s="91"/>
      <c r="R53" s="91">
        <f>IF(O53="","",SUM(O$26:O53))</f>
        <v>101895.10836931197</v>
      </c>
      <c r="S53" s="91"/>
      <c r="T53" s="91"/>
      <c r="U53" s="90">
        <f t="shared" si="3"/>
        <v>141895.108369312</v>
      </c>
      <c r="V53" s="90"/>
      <c r="W53" s="90"/>
      <c r="X53" s="1"/>
      <c r="Y53" s="1"/>
      <c r="Z53" s="1"/>
      <c r="AA53" s="1"/>
      <c r="AB53" s="1"/>
      <c r="AC53" s="1"/>
    </row>
    <row r="54" spans="1:29" ht="12.75">
      <c r="A54" s="20">
        <v>28</v>
      </c>
      <c r="B54" s="95">
        <f t="shared" si="5"/>
        <v>28</v>
      </c>
      <c r="C54" s="95"/>
      <c r="D54" s="95">
        <f t="shared" si="4"/>
        <v>63</v>
      </c>
      <c r="E54" s="95"/>
      <c r="F54" s="61">
        <f t="shared" si="0"/>
        <v>0.06</v>
      </c>
      <c r="G54" s="61"/>
      <c r="H54" s="61"/>
      <c r="I54" s="94">
        <f t="shared" si="1"/>
        <v>0</v>
      </c>
      <c r="J54" s="94"/>
      <c r="K54" s="94"/>
      <c r="L54" s="94">
        <f>IF(I54="","",SUM(I$26:I54))</f>
        <v>40000</v>
      </c>
      <c r="M54" s="94"/>
      <c r="N54" s="94"/>
      <c r="O54" s="92">
        <f t="shared" si="2"/>
        <v>8513.706502158719</v>
      </c>
      <c r="P54" s="92"/>
      <c r="Q54" s="92"/>
      <c r="R54" s="92">
        <f>IF(O54="","",SUM(O$26:O54))</f>
        <v>110408.81487147069</v>
      </c>
      <c r="S54" s="92"/>
      <c r="T54" s="92"/>
      <c r="U54" s="89">
        <f t="shared" si="3"/>
        <v>150408.8148714707</v>
      </c>
      <c r="V54" s="89"/>
      <c r="W54" s="89"/>
      <c r="X54" s="1"/>
      <c r="Y54" s="1"/>
      <c r="Z54" s="1"/>
      <c r="AA54" s="1"/>
      <c r="AB54" s="1"/>
      <c r="AC54" s="1"/>
    </row>
    <row r="55" spans="1:29" ht="12.75">
      <c r="A55" s="20">
        <v>29</v>
      </c>
      <c r="B55" s="96">
        <f t="shared" si="5"/>
        <v>29</v>
      </c>
      <c r="C55" s="96"/>
      <c r="D55" s="96">
        <f t="shared" si="4"/>
        <v>64</v>
      </c>
      <c r="E55" s="96"/>
      <c r="F55" s="60">
        <f t="shared" si="0"/>
        <v>0.06</v>
      </c>
      <c r="G55" s="60"/>
      <c r="H55" s="60"/>
      <c r="I55" s="93">
        <f t="shared" si="1"/>
        <v>0</v>
      </c>
      <c r="J55" s="93"/>
      <c r="K55" s="93"/>
      <c r="L55" s="93">
        <f>IF(I55="","",SUM(I$26:I55))</f>
        <v>40000</v>
      </c>
      <c r="M55" s="93"/>
      <c r="N55" s="93"/>
      <c r="O55" s="91">
        <f t="shared" si="2"/>
        <v>9024.528892288243</v>
      </c>
      <c r="P55" s="91"/>
      <c r="Q55" s="91"/>
      <c r="R55" s="91">
        <f>IF(O55="","",SUM(O$26:O55))</f>
        <v>119433.34376375894</v>
      </c>
      <c r="S55" s="91"/>
      <c r="T55" s="91"/>
      <c r="U55" s="90">
        <f t="shared" si="3"/>
        <v>159433.34376375895</v>
      </c>
      <c r="V55" s="90"/>
      <c r="W55" s="90"/>
      <c r="X55" s="1"/>
      <c r="Y55" s="1"/>
      <c r="Z55" s="1"/>
      <c r="AA55" s="1"/>
      <c r="AB55" s="1"/>
      <c r="AC55" s="1"/>
    </row>
    <row r="56" spans="1:29" ht="12.75">
      <c r="A56" s="20">
        <v>30</v>
      </c>
      <c r="B56" s="95">
        <f t="shared" si="5"/>
        <v>30</v>
      </c>
      <c r="C56" s="95"/>
      <c r="D56" s="95">
        <f t="shared" si="4"/>
        <v>65</v>
      </c>
      <c r="E56" s="95"/>
      <c r="F56" s="61">
        <f t="shared" si="0"/>
        <v>0.06</v>
      </c>
      <c r="G56" s="61"/>
      <c r="H56" s="61"/>
      <c r="I56" s="94">
        <f t="shared" si="1"/>
        <v>0</v>
      </c>
      <c r="J56" s="94"/>
      <c r="K56" s="94"/>
      <c r="L56" s="94">
        <f>IF(I56="","",SUM(I$26:I56))</f>
        <v>40000</v>
      </c>
      <c r="M56" s="94"/>
      <c r="N56" s="94"/>
      <c r="O56" s="92">
        <f t="shared" si="2"/>
        <v>9566.000625825536</v>
      </c>
      <c r="P56" s="92"/>
      <c r="Q56" s="92"/>
      <c r="R56" s="92">
        <f>IF(O56="","",SUM(O$26:O56))</f>
        <v>128999.34438958447</v>
      </c>
      <c r="S56" s="92"/>
      <c r="T56" s="92"/>
      <c r="U56" s="89">
        <f t="shared" si="3"/>
        <v>168999.3443895845</v>
      </c>
      <c r="V56" s="89"/>
      <c r="W56" s="89"/>
      <c r="X56" s="1"/>
      <c r="Y56" s="1"/>
      <c r="Z56" s="1"/>
      <c r="AA56" s="1"/>
      <c r="AB56" s="1"/>
      <c r="AC56" s="1"/>
    </row>
    <row r="57" spans="1:29" ht="12.75">
      <c r="A57" s="20">
        <v>31</v>
      </c>
      <c r="B57" s="96">
        <f t="shared" si="5"/>
        <v>31</v>
      </c>
      <c r="C57" s="96"/>
      <c r="D57" s="96">
        <f t="shared" si="4"/>
        <v>66</v>
      </c>
      <c r="E57" s="96"/>
      <c r="F57" s="60">
        <f t="shared" si="0"/>
        <v>0.06</v>
      </c>
      <c r="G57" s="60"/>
      <c r="H57" s="60"/>
      <c r="I57" s="93">
        <f t="shared" si="1"/>
        <v>0</v>
      </c>
      <c r="J57" s="93"/>
      <c r="K57" s="93"/>
      <c r="L57" s="93">
        <f>IF(I57="","",SUM(I$26:I57))</f>
        <v>40000</v>
      </c>
      <c r="M57" s="93"/>
      <c r="N57" s="93"/>
      <c r="O57" s="91">
        <f t="shared" si="2"/>
        <v>10139.96066337507</v>
      </c>
      <c r="P57" s="91"/>
      <c r="Q57" s="91"/>
      <c r="R57" s="91">
        <f>IF(O57="","",SUM(O$26:O57))</f>
        <v>139139.30505295953</v>
      </c>
      <c r="S57" s="91"/>
      <c r="T57" s="91"/>
      <c r="U57" s="90">
        <f t="shared" si="3"/>
        <v>179139.30505295956</v>
      </c>
      <c r="V57" s="90"/>
      <c r="W57" s="90"/>
      <c r="X57" s="1"/>
      <c r="Y57" s="1"/>
      <c r="Z57" s="1"/>
      <c r="AA57" s="1"/>
      <c r="AB57" s="1"/>
      <c r="AC57" s="1"/>
    </row>
    <row r="58" spans="1:29" ht="12.75">
      <c r="A58" s="20">
        <v>32</v>
      </c>
      <c r="B58" s="95">
        <f t="shared" si="5"/>
        <v>32</v>
      </c>
      <c r="C58" s="95"/>
      <c r="D58" s="95">
        <f t="shared" si="4"/>
        <v>67</v>
      </c>
      <c r="E58" s="95"/>
      <c r="F58" s="61">
        <f t="shared" si="0"/>
        <v>0.06</v>
      </c>
      <c r="G58" s="61"/>
      <c r="H58" s="61"/>
      <c r="I58" s="94">
        <f t="shared" si="1"/>
        <v>0</v>
      </c>
      <c r="J58" s="94"/>
      <c r="K58" s="94"/>
      <c r="L58" s="94">
        <f>IF(I58="","",SUM(I$26:I58))</f>
        <v>40000</v>
      </c>
      <c r="M58" s="94"/>
      <c r="N58" s="94"/>
      <c r="O58" s="92">
        <f t="shared" si="2"/>
        <v>10748.358303177574</v>
      </c>
      <c r="P58" s="92"/>
      <c r="Q58" s="92"/>
      <c r="R58" s="92">
        <f>IF(O58="","",SUM(O$26:O58))</f>
        <v>149887.6633561371</v>
      </c>
      <c r="S58" s="92"/>
      <c r="T58" s="92"/>
      <c r="U58" s="89">
        <f t="shared" si="3"/>
        <v>189887.66335613714</v>
      </c>
      <c r="V58" s="89"/>
      <c r="W58" s="89"/>
      <c r="X58" s="1"/>
      <c r="Y58" s="1"/>
      <c r="Z58" s="1"/>
      <c r="AA58" s="1"/>
      <c r="AB58" s="1"/>
      <c r="AC58" s="1"/>
    </row>
    <row r="59" spans="1:29" ht="12.75">
      <c r="A59" s="20">
        <v>33</v>
      </c>
      <c r="B59" s="96">
        <f t="shared" si="5"/>
        <v>33</v>
      </c>
      <c r="C59" s="96"/>
      <c r="D59" s="96">
        <f t="shared" si="4"/>
        <v>68</v>
      </c>
      <c r="E59" s="96"/>
      <c r="F59" s="60">
        <f aca="true" t="shared" si="6" ref="F59:F86">IF(D59="","",$I$10/100)</f>
        <v>0.06</v>
      </c>
      <c r="G59" s="60"/>
      <c r="H59" s="60"/>
      <c r="I59" s="93">
        <f aca="true" t="shared" si="7" ref="I59:I86">IF(F59="","",IF($I$12&gt;=A59,$I$11,0))</f>
        <v>0</v>
      </c>
      <c r="J59" s="93"/>
      <c r="K59" s="93"/>
      <c r="L59" s="93">
        <f>IF(I59="","",SUM(I$26:I59))</f>
        <v>40000</v>
      </c>
      <c r="M59" s="93"/>
      <c r="N59" s="93"/>
      <c r="O59" s="91">
        <f t="shared" si="2"/>
        <v>11393.259801368227</v>
      </c>
      <c r="P59" s="91"/>
      <c r="Q59" s="91"/>
      <c r="R59" s="91">
        <f>IF(O59="","",SUM(O$26:O59))</f>
        <v>161280.92315750534</v>
      </c>
      <c r="S59" s="91"/>
      <c r="T59" s="91"/>
      <c r="U59" s="90">
        <f t="shared" si="3"/>
        <v>201280.92315750537</v>
      </c>
      <c r="V59" s="90"/>
      <c r="W59" s="90"/>
      <c r="X59" s="1"/>
      <c r="Y59" s="1"/>
      <c r="Z59" s="1"/>
      <c r="AA59" s="1"/>
      <c r="AB59" s="1"/>
      <c r="AC59" s="1"/>
    </row>
    <row r="60" spans="1:29" ht="12.75">
      <c r="A60" s="20">
        <v>34</v>
      </c>
      <c r="B60" s="95">
        <f t="shared" si="5"/>
        <v>34</v>
      </c>
      <c r="C60" s="95"/>
      <c r="D60" s="95">
        <f t="shared" si="4"/>
        <v>69</v>
      </c>
      <c r="E60" s="95"/>
      <c r="F60" s="61">
        <f t="shared" si="6"/>
        <v>0.06</v>
      </c>
      <c r="G60" s="61"/>
      <c r="H60" s="61"/>
      <c r="I60" s="94">
        <f t="shared" si="7"/>
        <v>0</v>
      </c>
      <c r="J60" s="94"/>
      <c r="K60" s="94"/>
      <c r="L60" s="94">
        <f>IF(I60="","",SUM(I$26:I60))</f>
        <v>40000</v>
      </c>
      <c r="M60" s="94"/>
      <c r="N60" s="94"/>
      <c r="O60" s="92">
        <f aca="true" t="shared" si="8" ref="O60:O86">IF(I60="","",U59*F60)</f>
        <v>12076.855389450322</v>
      </c>
      <c r="P60" s="92"/>
      <c r="Q60" s="92"/>
      <c r="R60" s="92">
        <f>IF(O60="","",SUM(O$26:O60))</f>
        <v>173357.77854695567</v>
      </c>
      <c r="S60" s="92"/>
      <c r="T60" s="92"/>
      <c r="U60" s="89">
        <f t="shared" si="3"/>
        <v>213357.7785469557</v>
      </c>
      <c r="V60" s="89"/>
      <c r="W60" s="89"/>
      <c r="X60" s="1"/>
      <c r="Y60" s="1"/>
      <c r="Z60" s="1"/>
      <c r="AA60" s="1"/>
      <c r="AB60" s="1"/>
      <c r="AC60" s="1"/>
    </row>
    <row r="61" spans="1:29" ht="12.75">
      <c r="A61" s="20">
        <v>35</v>
      </c>
      <c r="B61" s="96">
        <f t="shared" si="5"/>
        <v>35</v>
      </c>
      <c r="C61" s="96"/>
      <c r="D61" s="96">
        <f t="shared" si="4"/>
        <v>70</v>
      </c>
      <c r="E61" s="96"/>
      <c r="F61" s="60">
        <f t="shared" si="6"/>
        <v>0.06</v>
      </c>
      <c r="G61" s="60"/>
      <c r="H61" s="60"/>
      <c r="I61" s="93">
        <f t="shared" si="7"/>
        <v>0</v>
      </c>
      <c r="J61" s="93"/>
      <c r="K61" s="93"/>
      <c r="L61" s="93">
        <f>IF(I61="","",SUM(I$26:I61))</f>
        <v>40000</v>
      </c>
      <c r="M61" s="93"/>
      <c r="N61" s="93"/>
      <c r="O61" s="91">
        <f t="shared" si="8"/>
        <v>12801.46671281734</v>
      </c>
      <c r="P61" s="91"/>
      <c r="Q61" s="91"/>
      <c r="R61" s="91">
        <f>IF(O61="","",SUM(O$26:O61))</f>
        <v>186159.24525977302</v>
      </c>
      <c r="S61" s="91"/>
      <c r="T61" s="91"/>
      <c r="U61" s="90">
        <f t="shared" si="3"/>
        <v>226159.24525977304</v>
      </c>
      <c r="V61" s="90"/>
      <c r="W61" s="90"/>
      <c r="X61" s="1"/>
      <c r="Y61" s="1"/>
      <c r="Z61" s="1"/>
      <c r="AA61" s="1"/>
      <c r="AB61" s="1"/>
      <c r="AC61" s="1"/>
    </row>
    <row r="62" spans="1:29" ht="12.75">
      <c r="A62" s="20">
        <v>36</v>
      </c>
      <c r="B62" s="95">
        <f t="shared" si="5"/>
        <v>36</v>
      </c>
      <c r="C62" s="95"/>
      <c r="D62" s="95">
        <f t="shared" si="4"/>
        <v>71</v>
      </c>
      <c r="E62" s="95"/>
      <c r="F62" s="61">
        <f t="shared" si="6"/>
        <v>0.06</v>
      </c>
      <c r="G62" s="61"/>
      <c r="H62" s="61"/>
      <c r="I62" s="94">
        <f t="shared" si="7"/>
        <v>0</v>
      </c>
      <c r="J62" s="94"/>
      <c r="K62" s="94"/>
      <c r="L62" s="94">
        <f>IF(I62="","",SUM(I$26:I62))</f>
        <v>40000</v>
      </c>
      <c r="M62" s="94"/>
      <c r="N62" s="94"/>
      <c r="O62" s="92">
        <f t="shared" si="8"/>
        <v>13569.554715586382</v>
      </c>
      <c r="P62" s="92"/>
      <c r="Q62" s="92"/>
      <c r="R62" s="92">
        <f>IF(O62="","",SUM(O$26:O62))</f>
        <v>199728.7999753594</v>
      </c>
      <c r="S62" s="92"/>
      <c r="T62" s="92"/>
      <c r="U62" s="89">
        <f t="shared" si="3"/>
        <v>239728.79997535943</v>
      </c>
      <c r="V62" s="89"/>
      <c r="W62" s="89"/>
      <c r="X62" s="1"/>
      <c r="Y62" s="1"/>
      <c r="Z62" s="1"/>
      <c r="AA62" s="1"/>
      <c r="AB62" s="1"/>
      <c r="AC62" s="1"/>
    </row>
    <row r="63" spans="1:29" ht="12.75">
      <c r="A63" s="20">
        <v>37</v>
      </c>
      <c r="B63" s="96">
        <f t="shared" si="5"/>
        <v>37</v>
      </c>
      <c r="C63" s="96"/>
      <c r="D63" s="96">
        <f t="shared" si="4"/>
        <v>72</v>
      </c>
      <c r="E63" s="96"/>
      <c r="F63" s="60">
        <f t="shared" si="6"/>
        <v>0.06</v>
      </c>
      <c r="G63" s="60"/>
      <c r="H63" s="60"/>
      <c r="I63" s="93">
        <f t="shared" si="7"/>
        <v>0</v>
      </c>
      <c r="J63" s="93"/>
      <c r="K63" s="93"/>
      <c r="L63" s="93">
        <f>IF(I63="","",SUM(I$26:I63))</f>
        <v>40000</v>
      </c>
      <c r="M63" s="93"/>
      <c r="N63" s="93"/>
      <c r="O63" s="91">
        <f t="shared" si="8"/>
        <v>14383.727998521566</v>
      </c>
      <c r="P63" s="91"/>
      <c r="Q63" s="91"/>
      <c r="R63" s="91">
        <f>IF(O63="","",SUM(O$26:O63))</f>
        <v>214112.52797388096</v>
      </c>
      <c r="S63" s="91"/>
      <c r="T63" s="91"/>
      <c r="U63" s="90">
        <f t="shared" si="3"/>
        <v>254112.527973881</v>
      </c>
      <c r="V63" s="90"/>
      <c r="W63" s="90"/>
      <c r="X63" s="1"/>
      <c r="Y63" s="1"/>
      <c r="Z63" s="1"/>
      <c r="AA63" s="1"/>
      <c r="AB63" s="1"/>
      <c r="AC63" s="1"/>
    </row>
    <row r="64" spans="1:29" ht="12.75">
      <c r="A64" s="20">
        <v>38</v>
      </c>
      <c r="B64" s="95">
        <f t="shared" si="5"/>
        <v>38</v>
      </c>
      <c r="C64" s="95"/>
      <c r="D64" s="95">
        <f t="shared" si="4"/>
        <v>73</v>
      </c>
      <c r="E64" s="95"/>
      <c r="F64" s="61">
        <f t="shared" si="6"/>
        <v>0.06</v>
      </c>
      <c r="G64" s="61"/>
      <c r="H64" s="61"/>
      <c r="I64" s="94">
        <f t="shared" si="7"/>
        <v>0</v>
      </c>
      <c r="J64" s="94"/>
      <c r="K64" s="94"/>
      <c r="L64" s="94">
        <f>IF(I64="","",SUM(I$26:I64))</f>
        <v>40000</v>
      </c>
      <c r="M64" s="94"/>
      <c r="N64" s="94"/>
      <c r="O64" s="92">
        <f t="shared" si="8"/>
        <v>15246.751678432858</v>
      </c>
      <c r="P64" s="92"/>
      <c r="Q64" s="92"/>
      <c r="R64" s="92">
        <f>IF(O64="","",SUM(O$26:O64))</f>
        <v>229359.27965231382</v>
      </c>
      <c r="S64" s="92"/>
      <c r="T64" s="92"/>
      <c r="U64" s="89">
        <f t="shared" si="3"/>
        <v>269359.27965231385</v>
      </c>
      <c r="V64" s="89"/>
      <c r="W64" s="89"/>
      <c r="X64" s="1"/>
      <c r="Y64" s="1"/>
      <c r="Z64" s="1"/>
      <c r="AA64" s="1"/>
      <c r="AB64" s="1"/>
      <c r="AC64" s="1"/>
    </row>
    <row r="65" spans="1:29" ht="12.75">
      <c r="A65" s="20">
        <v>39</v>
      </c>
      <c r="B65" s="96">
        <f t="shared" si="5"/>
        <v>39</v>
      </c>
      <c r="C65" s="96"/>
      <c r="D65" s="96">
        <f t="shared" si="4"/>
        <v>74</v>
      </c>
      <c r="E65" s="96"/>
      <c r="F65" s="60">
        <f t="shared" si="6"/>
        <v>0.06</v>
      </c>
      <c r="G65" s="60"/>
      <c r="H65" s="60"/>
      <c r="I65" s="93">
        <f t="shared" si="7"/>
        <v>0</v>
      </c>
      <c r="J65" s="93"/>
      <c r="K65" s="93"/>
      <c r="L65" s="93">
        <f>IF(I65="","",SUM(I$26:I65))</f>
        <v>40000</v>
      </c>
      <c r="M65" s="93"/>
      <c r="N65" s="93"/>
      <c r="O65" s="91">
        <f t="shared" si="8"/>
        <v>16161.556779138831</v>
      </c>
      <c r="P65" s="91"/>
      <c r="Q65" s="91"/>
      <c r="R65" s="91">
        <f>IF(O65="","",SUM(O$26:O65))</f>
        <v>245520.83643145266</v>
      </c>
      <c r="S65" s="91"/>
      <c r="T65" s="91"/>
      <c r="U65" s="90">
        <f t="shared" si="3"/>
        <v>285520.83643145266</v>
      </c>
      <c r="V65" s="90"/>
      <c r="W65" s="90"/>
      <c r="X65" s="1"/>
      <c r="Y65" s="1"/>
      <c r="Z65" s="1"/>
      <c r="AA65" s="1"/>
      <c r="AB65" s="1"/>
      <c r="AC65" s="1"/>
    </row>
    <row r="66" spans="1:29" ht="12.75">
      <c r="A66" s="20">
        <v>40</v>
      </c>
      <c r="B66" s="95">
        <f t="shared" si="5"/>
        <v>40</v>
      </c>
      <c r="C66" s="95"/>
      <c r="D66" s="95">
        <f t="shared" si="4"/>
        <v>75</v>
      </c>
      <c r="E66" s="95"/>
      <c r="F66" s="61">
        <f t="shared" si="6"/>
        <v>0.06</v>
      </c>
      <c r="G66" s="61"/>
      <c r="H66" s="61"/>
      <c r="I66" s="94">
        <f t="shared" si="7"/>
        <v>0</v>
      </c>
      <c r="J66" s="94"/>
      <c r="K66" s="94"/>
      <c r="L66" s="94">
        <f>IF(I66="","",SUM(I$26:I66))</f>
        <v>40000</v>
      </c>
      <c r="M66" s="94"/>
      <c r="N66" s="94"/>
      <c r="O66" s="92">
        <f t="shared" si="8"/>
        <v>17131.25018588716</v>
      </c>
      <c r="P66" s="92"/>
      <c r="Q66" s="92"/>
      <c r="R66" s="92">
        <f>IF(O66="","",SUM(O$26:O66))</f>
        <v>262652.0866173398</v>
      </c>
      <c r="S66" s="92"/>
      <c r="T66" s="92"/>
      <c r="U66" s="89">
        <f t="shared" si="3"/>
        <v>302652.0866173398</v>
      </c>
      <c r="V66" s="89"/>
      <c r="W66" s="89"/>
      <c r="X66" s="1"/>
      <c r="Y66" s="1"/>
      <c r="Z66" s="1"/>
      <c r="AA66" s="1"/>
      <c r="AB66" s="1"/>
      <c r="AC66" s="1"/>
    </row>
    <row r="67" spans="1:29" ht="12.75">
      <c r="A67" s="20">
        <v>41</v>
      </c>
      <c r="B67" s="96">
        <f t="shared" si="5"/>
        <v>41</v>
      </c>
      <c r="C67" s="96"/>
      <c r="D67" s="96">
        <f t="shared" si="4"/>
        <v>76</v>
      </c>
      <c r="E67" s="96"/>
      <c r="F67" s="60">
        <f t="shared" si="6"/>
        <v>0.06</v>
      </c>
      <c r="G67" s="60"/>
      <c r="H67" s="60"/>
      <c r="I67" s="93">
        <f t="shared" si="7"/>
        <v>0</v>
      </c>
      <c r="J67" s="93"/>
      <c r="K67" s="93"/>
      <c r="L67" s="93">
        <f>IF(I67="","",SUM(I$26:I67))</f>
        <v>40000</v>
      </c>
      <c r="M67" s="93"/>
      <c r="N67" s="93"/>
      <c r="O67" s="91">
        <f t="shared" si="8"/>
        <v>18159.125197040386</v>
      </c>
      <c r="P67" s="91"/>
      <c r="Q67" s="91"/>
      <c r="R67" s="91">
        <f>IF(O67="","",SUM(O$26:O67))</f>
        <v>280811.2118143802</v>
      </c>
      <c r="S67" s="91"/>
      <c r="T67" s="91"/>
      <c r="U67" s="90">
        <f t="shared" si="3"/>
        <v>320811.2118143802</v>
      </c>
      <c r="V67" s="90"/>
      <c r="W67" s="90"/>
      <c r="X67" s="1"/>
      <c r="Y67" s="1"/>
      <c r="Z67" s="1"/>
      <c r="AA67" s="1"/>
      <c r="AB67" s="1"/>
      <c r="AC67" s="1"/>
    </row>
    <row r="68" spans="1:29" ht="12.75">
      <c r="A68" s="20">
        <v>42</v>
      </c>
      <c r="B68" s="95">
        <f t="shared" si="5"/>
        <v>42</v>
      </c>
      <c r="C68" s="95"/>
      <c r="D68" s="95">
        <f t="shared" si="4"/>
        <v>77</v>
      </c>
      <c r="E68" s="95"/>
      <c r="F68" s="61">
        <f t="shared" si="6"/>
        <v>0.06</v>
      </c>
      <c r="G68" s="61"/>
      <c r="H68" s="61"/>
      <c r="I68" s="94">
        <f t="shared" si="7"/>
        <v>0</v>
      </c>
      <c r="J68" s="94"/>
      <c r="K68" s="94"/>
      <c r="L68" s="94">
        <f>IF(I68="","",SUM(I$26:I68))</f>
        <v>40000</v>
      </c>
      <c r="M68" s="94"/>
      <c r="N68" s="94"/>
      <c r="O68" s="92">
        <f t="shared" si="8"/>
        <v>19248.67270886281</v>
      </c>
      <c r="P68" s="92"/>
      <c r="Q68" s="92"/>
      <c r="R68" s="92">
        <f>IF(O68="","",SUM(O$26:O68))</f>
        <v>300059.884523243</v>
      </c>
      <c r="S68" s="92"/>
      <c r="T68" s="92"/>
      <c r="U68" s="89">
        <f t="shared" si="3"/>
        <v>340059.884523243</v>
      </c>
      <c r="V68" s="89"/>
      <c r="W68" s="89"/>
      <c r="X68" s="1"/>
      <c r="Y68" s="1"/>
      <c r="Z68" s="1"/>
      <c r="AA68" s="1"/>
      <c r="AB68" s="1"/>
      <c r="AC68" s="1"/>
    </row>
    <row r="69" spans="1:29" ht="12.75">
      <c r="A69" s="20">
        <v>43</v>
      </c>
      <c r="B69" s="96">
        <f t="shared" si="5"/>
        <v>43</v>
      </c>
      <c r="C69" s="96"/>
      <c r="D69" s="96">
        <f t="shared" si="4"/>
        <v>78</v>
      </c>
      <c r="E69" s="96"/>
      <c r="F69" s="60">
        <f t="shared" si="6"/>
        <v>0.06</v>
      </c>
      <c r="G69" s="60"/>
      <c r="H69" s="60"/>
      <c r="I69" s="93">
        <f t="shared" si="7"/>
        <v>0</v>
      </c>
      <c r="J69" s="93"/>
      <c r="K69" s="93"/>
      <c r="L69" s="93">
        <f>IF(I69="","",SUM(I$26:I69))</f>
        <v>40000</v>
      </c>
      <c r="M69" s="93"/>
      <c r="N69" s="93"/>
      <c r="O69" s="91">
        <f t="shared" si="8"/>
        <v>20403.593071394578</v>
      </c>
      <c r="P69" s="91"/>
      <c r="Q69" s="91"/>
      <c r="R69" s="91">
        <f>IF(O69="","",SUM(O$26:O69))</f>
        <v>320463.4775946376</v>
      </c>
      <c r="S69" s="91"/>
      <c r="T69" s="91"/>
      <c r="U69" s="90">
        <f t="shared" si="3"/>
        <v>360463.4775946376</v>
      </c>
      <c r="V69" s="90"/>
      <c r="W69" s="90"/>
      <c r="X69" s="1"/>
      <c r="Y69" s="1"/>
      <c r="Z69" s="1"/>
      <c r="AA69" s="1"/>
      <c r="AB69" s="1"/>
      <c r="AC69" s="1"/>
    </row>
    <row r="70" spans="1:29" ht="12.75">
      <c r="A70" s="20">
        <v>44</v>
      </c>
      <c r="B70" s="95">
        <f t="shared" si="5"/>
        <v>44</v>
      </c>
      <c r="C70" s="95"/>
      <c r="D70" s="95">
        <f t="shared" si="4"/>
        <v>79</v>
      </c>
      <c r="E70" s="95"/>
      <c r="F70" s="61">
        <f t="shared" si="6"/>
        <v>0.06</v>
      </c>
      <c r="G70" s="61"/>
      <c r="H70" s="61"/>
      <c r="I70" s="94">
        <f t="shared" si="7"/>
        <v>0</v>
      </c>
      <c r="J70" s="94"/>
      <c r="K70" s="94"/>
      <c r="L70" s="94">
        <f>IF(I70="","",SUM(I$26:I70))</f>
        <v>40000</v>
      </c>
      <c r="M70" s="94"/>
      <c r="N70" s="94"/>
      <c r="O70" s="92">
        <f t="shared" si="8"/>
        <v>21627.808655678255</v>
      </c>
      <c r="P70" s="92"/>
      <c r="Q70" s="92"/>
      <c r="R70" s="92">
        <f>IF(O70="","",SUM(O$26:O70))</f>
        <v>342091.28625031584</v>
      </c>
      <c r="S70" s="92"/>
      <c r="T70" s="92"/>
      <c r="U70" s="89">
        <f t="shared" si="3"/>
        <v>382091.28625031584</v>
      </c>
      <c r="V70" s="89"/>
      <c r="W70" s="89"/>
      <c r="X70" s="1"/>
      <c r="Y70" s="1"/>
      <c r="Z70" s="1"/>
      <c r="AA70" s="1"/>
      <c r="AB70" s="1"/>
      <c r="AC70" s="1"/>
    </row>
    <row r="71" spans="1:29" ht="12.75">
      <c r="A71" s="20">
        <v>45</v>
      </c>
      <c r="B71" s="96">
        <f t="shared" si="5"/>
        <v>45</v>
      </c>
      <c r="C71" s="96"/>
      <c r="D71" s="96">
        <f t="shared" si="4"/>
        <v>80</v>
      </c>
      <c r="E71" s="96"/>
      <c r="F71" s="60">
        <f t="shared" si="6"/>
        <v>0.06</v>
      </c>
      <c r="G71" s="60"/>
      <c r="H71" s="60"/>
      <c r="I71" s="93">
        <f t="shared" si="7"/>
        <v>0</v>
      </c>
      <c r="J71" s="93"/>
      <c r="K71" s="93"/>
      <c r="L71" s="93">
        <f>IF(I71="","",SUM(I$26:I71))</f>
        <v>40000</v>
      </c>
      <c r="M71" s="93"/>
      <c r="N71" s="93"/>
      <c r="O71" s="91">
        <f t="shared" si="8"/>
        <v>22925.47717501895</v>
      </c>
      <c r="P71" s="91"/>
      <c r="Q71" s="91"/>
      <c r="R71" s="91">
        <f>IF(O71="","",SUM(O$26:O71))</f>
        <v>365016.76342533476</v>
      </c>
      <c r="S71" s="91"/>
      <c r="T71" s="91"/>
      <c r="U71" s="90">
        <f t="shared" si="3"/>
        <v>405016.76342533476</v>
      </c>
      <c r="V71" s="90"/>
      <c r="W71" s="90"/>
      <c r="X71" s="1"/>
      <c r="Y71" s="1"/>
      <c r="Z71" s="1"/>
      <c r="AA71" s="1"/>
      <c r="AB71" s="1"/>
      <c r="AC71" s="1"/>
    </row>
    <row r="72" spans="1:29" ht="12.75">
      <c r="A72" s="20">
        <v>46</v>
      </c>
      <c r="B72" s="95">
        <f t="shared" si="5"/>
        <v>46</v>
      </c>
      <c r="C72" s="95"/>
      <c r="D72" s="95">
        <f t="shared" si="4"/>
        <v>81</v>
      </c>
      <c r="E72" s="95"/>
      <c r="F72" s="61">
        <f t="shared" si="6"/>
        <v>0.06</v>
      </c>
      <c r="G72" s="61"/>
      <c r="H72" s="61"/>
      <c r="I72" s="94">
        <f t="shared" si="7"/>
        <v>0</v>
      </c>
      <c r="J72" s="94"/>
      <c r="K72" s="94"/>
      <c r="L72" s="94">
        <f>IF(I72="","",SUM(I$26:I72))</f>
        <v>40000</v>
      </c>
      <c r="M72" s="94"/>
      <c r="N72" s="94"/>
      <c r="O72" s="92">
        <f t="shared" si="8"/>
        <v>24301.005805520086</v>
      </c>
      <c r="P72" s="92"/>
      <c r="Q72" s="92"/>
      <c r="R72" s="92">
        <f>IF(O72="","",SUM(O$26:O72))</f>
        <v>389317.7692308549</v>
      </c>
      <c r="S72" s="92"/>
      <c r="T72" s="92"/>
      <c r="U72" s="89">
        <f t="shared" si="3"/>
        <v>429317.7692308549</v>
      </c>
      <c r="V72" s="89"/>
      <c r="W72" s="89"/>
      <c r="X72" s="1"/>
      <c r="Y72" s="1"/>
      <c r="Z72" s="1"/>
      <c r="AA72" s="1"/>
      <c r="AB72" s="1"/>
      <c r="AC72" s="1"/>
    </row>
    <row r="73" spans="1:29" ht="12.75">
      <c r="A73" s="20">
        <v>47</v>
      </c>
      <c r="B73" s="96">
        <f t="shared" si="5"/>
        <v>47</v>
      </c>
      <c r="C73" s="96"/>
      <c r="D73" s="96">
        <f t="shared" si="4"/>
        <v>82</v>
      </c>
      <c r="E73" s="96"/>
      <c r="F73" s="60">
        <f t="shared" si="6"/>
        <v>0.06</v>
      </c>
      <c r="G73" s="60"/>
      <c r="H73" s="60"/>
      <c r="I73" s="93">
        <f t="shared" si="7"/>
        <v>0</v>
      </c>
      <c r="J73" s="93"/>
      <c r="K73" s="93"/>
      <c r="L73" s="93">
        <f>IF(I73="","",SUM(I$26:I73))</f>
        <v>40000</v>
      </c>
      <c r="M73" s="93"/>
      <c r="N73" s="93"/>
      <c r="O73" s="91">
        <f t="shared" si="8"/>
        <v>25759.06615385129</v>
      </c>
      <c r="P73" s="91"/>
      <c r="Q73" s="91"/>
      <c r="R73" s="91">
        <f>IF(O73="","",SUM(O$26:O73))</f>
        <v>415076.83538470615</v>
      </c>
      <c r="S73" s="91"/>
      <c r="T73" s="91"/>
      <c r="U73" s="90">
        <f t="shared" si="3"/>
        <v>455076.83538470615</v>
      </c>
      <c r="V73" s="90"/>
      <c r="W73" s="90"/>
      <c r="X73" s="1"/>
      <c r="Y73" s="1"/>
      <c r="Z73" s="1"/>
      <c r="AA73" s="1"/>
      <c r="AB73" s="1"/>
      <c r="AC73" s="1"/>
    </row>
    <row r="74" spans="1:29" ht="12.75">
      <c r="A74" s="20">
        <v>48</v>
      </c>
      <c r="B74" s="95">
        <f t="shared" si="5"/>
        <v>48</v>
      </c>
      <c r="C74" s="95"/>
      <c r="D74" s="95">
        <f t="shared" si="4"/>
        <v>83</v>
      </c>
      <c r="E74" s="95"/>
      <c r="F74" s="61">
        <f t="shared" si="6"/>
        <v>0.06</v>
      </c>
      <c r="G74" s="61"/>
      <c r="H74" s="61"/>
      <c r="I74" s="94">
        <f t="shared" si="7"/>
        <v>0</v>
      </c>
      <c r="J74" s="94"/>
      <c r="K74" s="94"/>
      <c r="L74" s="94">
        <f>IF(I74="","",SUM(I$26:I74))</f>
        <v>40000</v>
      </c>
      <c r="M74" s="94"/>
      <c r="N74" s="94"/>
      <c r="O74" s="92">
        <f t="shared" si="8"/>
        <v>27304.61012308237</v>
      </c>
      <c r="P74" s="92"/>
      <c r="Q74" s="92"/>
      <c r="R74" s="92">
        <f>IF(O74="","",SUM(O$26:O74))</f>
        <v>442381.4455077885</v>
      </c>
      <c r="S74" s="92"/>
      <c r="T74" s="92"/>
      <c r="U74" s="89">
        <f t="shared" si="3"/>
        <v>482381.4455077885</v>
      </c>
      <c r="V74" s="89"/>
      <c r="W74" s="89"/>
      <c r="X74" s="1"/>
      <c r="Y74" s="1"/>
      <c r="Z74" s="1"/>
      <c r="AA74" s="1"/>
      <c r="AB74" s="1"/>
      <c r="AC74" s="1"/>
    </row>
    <row r="75" spans="1:29" ht="12.75">
      <c r="A75" s="20">
        <v>49</v>
      </c>
      <c r="B75" s="96">
        <f t="shared" si="5"/>
        <v>49</v>
      </c>
      <c r="C75" s="96"/>
      <c r="D75" s="96">
        <f t="shared" si="4"/>
        <v>84</v>
      </c>
      <c r="E75" s="96"/>
      <c r="F75" s="60">
        <f t="shared" si="6"/>
        <v>0.06</v>
      </c>
      <c r="G75" s="60"/>
      <c r="H75" s="60"/>
      <c r="I75" s="93">
        <f t="shared" si="7"/>
        <v>0</v>
      </c>
      <c r="J75" s="93"/>
      <c r="K75" s="93"/>
      <c r="L75" s="93">
        <f>IF(I75="","",SUM(I$26:I75))</f>
        <v>40000</v>
      </c>
      <c r="M75" s="93"/>
      <c r="N75" s="93"/>
      <c r="O75" s="91">
        <f t="shared" si="8"/>
        <v>28942.886730467308</v>
      </c>
      <c r="P75" s="91"/>
      <c r="Q75" s="91"/>
      <c r="R75" s="91">
        <f>IF(O75="","",SUM(O$26:O75))</f>
        <v>471324.3322382558</v>
      </c>
      <c r="S75" s="91"/>
      <c r="T75" s="91"/>
      <c r="U75" s="90">
        <f t="shared" si="3"/>
        <v>511324.3322382558</v>
      </c>
      <c r="V75" s="90"/>
      <c r="W75" s="90"/>
      <c r="X75" s="1"/>
      <c r="Y75" s="1"/>
      <c r="Z75" s="1"/>
      <c r="AA75" s="1"/>
      <c r="AB75" s="1"/>
      <c r="AC75" s="1"/>
    </row>
    <row r="76" spans="1:29" ht="12.75">
      <c r="A76" s="20">
        <v>50</v>
      </c>
      <c r="B76" s="95">
        <f t="shared" si="5"/>
        <v>50</v>
      </c>
      <c r="C76" s="95"/>
      <c r="D76" s="95">
        <f t="shared" si="4"/>
        <v>85</v>
      </c>
      <c r="E76" s="95"/>
      <c r="F76" s="61">
        <f t="shared" si="6"/>
        <v>0.06</v>
      </c>
      <c r="G76" s="61"/>
      <c r="H76" s="61"/>
      <c r="I76" s="94">
        <f t="shared" si="7"/>
        <v>0</v>
      </c>
      <c r="J76" s="94"/>
      <c r="K76" s="94"/>
      <c r="L76" s="94">
        <f>IF(I76="","",SUM(I$26:I76))</f>
        <v>40000</v>
      </c>
      <c r="M76" s="94"/>
      <c r="N76" s="94"/>
      <c r="O76" s="92">
        <f t="shared" si="8"/>
        <v>30679.459934295348</v>
      </c>
      <c r="P76" s="92"/>
      <c r="Q76" s="92"/>
      <c r="R76" s="92">
        <f>IF(O76="","",SUM(O$26:O76))</f>
        <v>502003.79217255116</v>
      </c>
      <c r="S76" s="92"/>
      <c r="T76" s="92"/>
      <c r="U76" s="89">
        <f t="shared" si="3"/>
        <v>542003.7921725512</v>
      </c>
      <c r="V76" s="89"/>
      <c r="W76" s="89"/>
      <c r="X76" s="1"/>
      <c r="Y76" s="1"/>
      <c r="Z76" s="1"/>
      <c r="AA76" s="1"/>
      <c r="AB76" s="1"/>
      <c r="AC76" s="1"/>
    </row>
    <row r="77" spans="1:29" ht="12.75">
      <c r="A77" s="20">
        <v>51</v>
      </c>
      <c r="B77" s="96">
        <f t="shared" si="5"/>
        <v>51</v>
      </c>
      <c r="C77" s="96"/>
      <c r="D77" s="96">
        <f t="shared" si="4"/>
        <v>86</v>
      </c>
      <c r="E77" s="96"/>
      <c r="F77" s="60">
        <f t="shared" si="6"/>
        <v>0.06</v>
      </c>
      <c r="G77" s="60"/>
      <c r="H77" s="60"/>
      <c r="I77" s="93">
        <f t="shared" si="7"/>
        <v>0</v>
      </c>
      <c r="J77" s="93"/>
      <c r="K77" s="93"/>
      <c r="L77" s="93">
        <f>IF(I77="","",SUM(I$26:I77))</f>
        <v>40000</v>
      </c>
      <c r="M77" s="93"/>
      <c r="N77" s="93"/>
      <c r="O77" s="91">
        <f t="shared" si="8"/>
        <v>32520.22753035307</v>
      </c>
      <c r="P77" s="91"/>
      <c r="Q77" s="91"/>
      <c r="R77" s="91">
        <f>IF(O77="","",SUM(O$26:O77))</f>
        <v>534524.0197029043</v>
      </c>
      <c r="S77" s="91"/>
      <c r="T77" s="91"/>
      <c r="U77" s="90">
        <f t="shared" si="3"/>
        <v>574524.0197029043</v>
      </c>
      <c r="V77" s="90"/>
      <c r="W77" s="90"/>
      <c r="X77" s="1"/>
      <c r="Y77" s="1"/>
      <c r="Z77" s="1"/>
      <c r="AA77" s="1"/>
      <c r="AB77" s="1"/>
      <c r="AC77" s="1"/>
    </row>
    <row r="78" spans="1:29" ht="12.75">
      <c r="A78" s="20">
        <v>52</v>
      </c>
      <c r="B78" s="95">
        <f t="shared" si="5"/>
        <v>52</v>
      </c>
      <c r="C78" s="95"/>
      <c r="D78" s="95">
        <f t="shared" si="4"/>
        <v>87</v>
      </c>
      <c r="E78" s="95"/>
      <c r="F78" s="61">
        <f t="shared" si="6"/>
        <v>0.06</v>
      </c>
      <c r="G78" s="61"/>
      <c r="H78" s="61"/>
      <c r="I78" s="94">
        <f t="shared" si="7"/>
        <v>0</v>
      </c>
      <c r="J78" s="94"/>
      <c r="K78" s="94"/>
      <c r="L78" s="94">
        <f>IF(I78="","",SUM(I$26:I78))</f>
        <v>40000</v>
      </c>
      <c r="M78" s="94"/>
      <c r="N78" s="94"/>
      <c r="O78" s="92">
        <f t="shared" si="8"/>
        <v>34471.441182174254</v>
      </c>
      <c r="P78" s="92"/>
      <c r="Q78" s="92"/>
      <c r="R78" s="92">
        <f>IF(O78="","",SUM(O$26:O78))</f>
        <v>568995.4608850785</v>
      </c>
      <c r="S78" s="92"/>
      <c r="T78" s="92"/>
      <c r="U78" s="89">
        <f t="shared" si="3"/>
        <v>608995.4608850785</v>
      </c>
      <c r="V78" s="89"/>
      <c r="W78" s="89"/>
      <c r="X78" s="1"/>
      <c r="Y78" s="1"/>
      <c r="Z78" s="1"/>
      <c r="AA78" s="1"/>
      <c r="AB78" s="1"/>
      <c r="AC78" s="1"/>
    </row>
    <row r="79" spans="1:29" ht="12.75">
      <c r="A79" s="20">
        <v>53</v>
      </c>
      <c r="B79" s="96">
        <f t="shared" si="5"/>
        <v>53</v>
      </c>
      <c r="C79" s="96"/>
      <c r="D79" s="96">
        <f t="shared" si="4"/>
        <v>88</v>
      </c>
      <c r="E79" s="96"/>
      <c r="F79" s="60">
        <f t="shared" si="6"/>
        <v>0.06</v>
      </c>
      <c r="G79" s="60"/>
      <c r="H79" s="60"/>
      <c r="I79" s="93">
        <f t="shared" si="7"/>
        <v>0</v>
      </c>
      <c r="J79" s="93"/>
      <c r="K79" s="93"/>
      <c r="L79" s="93">
        <f>IF(I79="","",SUM(I$26:I79))</f>
        <v>40000</v>
      </c>
      <c r="M79" s="93"/>
      <c r="N79" s="93"/>
      <c r="O79" s="91">
        <f t="shared" si="8"/>
        <v>36539.72765310471</v>
      </c>
      <c r="P79" s="91"/>
      <c r="Q79" s="91"/>
      <c r="R79" s="91">
        <f>IF(O79="","",SUM(O$26:O79))</f>
        <v>605535.1885381832</v>
      </c>
      <c r="S79" s="91"/>
      <c r="T79" s="91"/>
      <c r="U79" s="90">
        <f t="shared" si="3"/>
        <v>645535.1885381832</v>
      </c>
      <c r="V79" s="90"/>
      <c r="W79" s="90"/>
      <c r="X79" s="1"/>
      <c r="Y79" s="1"/>
      <c r="Z79" s="1"/>
      <c r="AA79" s="1"/>
      <c r="AB79" s="1"/>
      <c r="AC79" s="1"/>
    </row>
    <row r="80" spans="1:29" ht="12.75">
      <c r="A80" s="20">
        <v>54</v>
      </c>
      <c r="B80" s="95">
        <f t="shared" si="5"/>
        <v>54</v>
      </c>
      <c r="C80" s="95"/>
      <c r="D80" s="95">
        <f t="shared" si="4"/>
        <v>89</v>
      </c>
      <c r="E80" s="95"/>
      <c r="F80" s="61">
        <f t="shared" si="6"/>
        <v>0.06</v>
      </c>
      <c r="G80" s="61"/>
      <c r="H80" s="61"/>
      <c r="I80" s="94">
        <f t="shared" si="7"/>
        <v>0</v>
      </c>
      <c r="J80" s="94"/>
      <c r="K80" s="94"/>
      <c r="L80" s="94">
        <f>IF(I80="","",SUM(I$26:I80))</f>
        <v>40000</v>
      </c>
      <c r="M80" s="94"/>
      <c r="N80" s="94"/>
      <c r="O80" s="92">
        <f t="shared" si="8"/>
        <v>38732.111312290996</v>
      </c>
      <c r="P80" s="92"/>
      <c r="Q80" s="92"/>
      <c r="R80" s="92">
        <f>IF(O80="","",SUM(O$26:O80))</f>
        <v>644267.2998504742</v>
      </c>
      <c r="S80" s="92"/>
      <c r="T80" s="92"/>
      <c r="U80" s="89">
        <f t="shared" si="3"/>
        <v>684267.2998504742</v>
      </c>
      <c r="V80" s="89"/>
      <c r="W80" s="89"/>
      <c r="X80" s="1"/>
      <c r="Y80" s="1"/>
      <c r="Z80" s="1"/>
      <c r="AA80" s="1"/>
      <c r="AB80" s="1"/>
      <c r="AC80" s="1"/>
    </row>
    <row r="81" spans="1:29" ht="12.75">
      <c r="A81" s="20">
        <v>55</v>
      </c>
      <c r="B81" s="96">
        <f t="shared" si="5"/>
        <v>55</v>
      </c>
      <c r="C81" s="96"/>
      <c r="D81" s="96">
        <f t="shared" si="4"/>
        <v>90</v>
      </c>
      <c r="E81" s="96"/>
      <c r="F81" s="60">
        <f t="shared" si="6"/>
        <v>0.06</v>
      </c>
      <c r="G81" s="60"/>
      <c r="H81" s="60"/>
      <c r="I81" s="93">
        <f t="shared" si="7"/>
        <v>0</v>
      </c>
      <c r="J81" s="93"/>
      <c r="K81" s="93"/>
      <c r="L81" s="93">
        <f>IF(I81="","",SUM(I$26:I81))</f>
        <v>40000</v>
      </c>
      <c r="M81" s="93"/>
      <c r="N81" s="93"/>
      <c r="O81" s="91">
        <f t="shared" si="8"/>
        <v>41056.037991028454</v>
      </c>
      <c r="P81" s="91"/>
      <c r="Q81" s="91"/>
      <c r="R81" s="91">
        <f>IF(O81="","",SUM(O$26:O81))</f>
        <v>685323.3378415026</v>
      </c>
      <c r="S81" s="91"/>
      <c r="T81" s="91"/>
      <c r="U81" s="90">
        <f t="shared" si="3"/>
        <v>725323.3378415026</v>
      </c>
      <c r="V81" s="90"/>
      <c r="W81" s="90"/>
      <c r="X81" s="1"/>
      <c r="Y81" s="1"/>
      <c r="Z81" s="1"/>
      <c r="AA81" s="1"/>
      <c r="AB81" s="1"/>
      <c r="AC81" s="1"/>
    </row>
    <row r="82" spans="1:29" ht="12.75">
      <c r="A82" s="20">
        <v>56</v>
      </c>
      <c r="B82" s="95">
        <f t="shared" si="5"/>
        <v>56</v>
      </c>
      <c r="C82" s="95"/>
      <c r="D82" s="95">
        <f t="shared" si="4"/>
        <v>91</v>
      </c>
      <c r="E82" s="95"/>
      <c r="F82" s="61">
        <f t="shared" si="6"/>
        <v>0.06</v>
      </c>
      <c r="G82" s="61"/>
      <c r="H82" s="61"/>
      <c r="I82" s="94">
        <f t="shared" si="7"/>
        <v>0</v>
      </c>
      <c r="J82" s="94"/>
      <c r="K82" s="94"/>
      <c r="L82" s="94">
        <f>IF(I82="","",SUM(I$26:I82))</f>
        <v>40000</v>
      </c>
      <c r="M82" s="94"/>
      <c r="N82" s="94"/>
      <c r="O82" s="92">
        <f t="shared" si="8"/>
        <v>43519.40027049016</v>
      </c>
      <c r="P82" s="92"/>
      <c r="Q82" s="92"/>
      <c r="R82" s="92">
        <f>IF(O82="","",SUM(O$26:O82))</f>
        <v>728842.7381119928</v>
      </c>
      <c r="S82" s="92"/>
      <c r="T82" s="92"/>
      <c r="U82" s="89">
        <f t="shared" si="3"/>
        <v>768842.7381119928</v>
      </c>
      <c r="V82" s="89"/>
      <c r="W82" s="89"/>
      <c r="X82" s="1"/>
      <c r="Y82" s="1"/>
      <c r="Z82" s="1"/>
      <c r="AA82" s="1"/>
      <c r="AB82" s="1"/>
      <c r="AC82" s="1"/>
    </row>
    <row r="83" spans="1:29" ht="12.75">
      <c r="A83" s="20">
        <v>57</v>
      </c>
      <c r="B83" s="96">
        <f t="shared" si="5"/>
        <v>57</v>
      </c>
      <c r="C83" s="96"/>
      <c r="D83" s="96">
        <f t="shared" si="4"/>
        <v>92</v>
      </c>
      <c r="E83" s="96"/>
      <c r="F83" s="60">
        <f t="shared" si="6"/>
        <v>0.06</v>
      </c>
      <c r="G83" s="60"/>
      <c r="H83" s="60"/>
      <c r="I83" s="93">
        <f t="shared" si="7"/>
        <v>0</v>
      </c>
      <c r="J83" s="93"/>
      <c r="K83" s="93"/>
      <c r="L83" s="93">
        <f>IF(I83="","",SUM(I$26:I83))</f>
        <v>40000</v>
      </c>
      <c r="M83" s="93"/>
      <c r="N83" s="93"/>
      <c r="O83" s="91">
        <f t="shared" si="8"/>
        <v>46130.56428671957</v>
      </c>
      <c r="P83" s="91"/>
      <c r="Q83" s="91"/>
      <c r="R83" s="91">
        <f>IF(O83="","",SUM(O$26:O83))</f>
        <v>774973.3023987124</v>
      </c>
      <c r="S83" s="91"/>
      <c r="T83" s="91"/>
      <c r="U83" s="90">
        <f t="shared" si="3"/>
        <v>814973.3023987124</v>
      </c>
      <c r="V83" s="90"/>
      <c r="W83" s="90"/>
      <c r="X83" s="1"/>
      <c r="Y83" s="1"/>
      <c r="Z83" s="1"/>
      <c r="AA83" s="1"/>
      <c r="AB83" s="1"/>
      <c r="AC83" s="1"/>
    </row>
    <row r="84" spans="1:29" ht="12.75">
      <c r="A84" s="20">
        <v>58</v>
      </c>
      <c r="B84" s="95">
        <f t="shared" si="5"/>
        <v>58</v>
      </c>
      <c r="C84" s="95"/>
      <c r="D84" s="95">
        <f t="shared" si="4"/>
        <v>93</v>
      </c>
      <c r="E84" s="95"/>
      <c r="F84" s="61">
        <f t="shared" si="6"/>
        <v>0.06</v>
      </c>
      <c r="G84" s="61"/>
      <c r="H84" s="61"/>
      <c r="I84" s="94">
        <f t="shared" si="7"/>
        <v>0</v>
      </c>
      <c r="J84" s="94"/>
      <c r="K84" s="94"/>
      <c r="L84" s="94">
        <f>IF(I84="","",SUM(I$26:I84))</f>
        <v>40000</v>
      </c>
      <c r="M84" s="94"/>
      <c r="N84" s="94"/>
      <c r="O84" s="92">
        <f t="shared" si="8"/>
        <v>48898.39814392274</v>
      </c>
      <c r="P84" s="92"/>
      <c r="Q84" s="92"/>
      <c r="R84" s="92">
        <f>IF(O84="","",SUM(O$26:O84))</f>
        <v>823871.7005426352</v>
      </c>
      <c r="S84" s="92"/>
      <c r="T84" s="92"/>
      <c r="U84" s="89">
        <f t="shared" si="3"/>
        <v>863871.7005426352</v>
      </c>
      <c r="V84" s="89"/>
      <c r="W84" s="89"/>
      <c r="X84" s="1"/>
      <c r="Y84" s="1"/>
      <c r="Z84" s="1"/>
      <c r="AA84" s="1"/>
      <c r="AB84" s="1"/>
      <c r="AC84" s="1"/>
    </row>
    <row r="85" spans="1:29" ht="12.75">
      <c r="A85" s="20">
        <v>59</v>
      </c>
      <c r="B85" s="96">
        <f t="shared" si="5"/>
        <v>59</v>
      </c>
      <c r="C85" s="96"/>
      <c r="D85" s="96">
        <f t="shared" si="4"/>
        <v>94</v>
      </c>
      <c r="E85" s="96"/>
      <c r="F85" s="60">
        <f t="shared" si="6"/>
        <v>0.06</v>
      </c>
      <c r="G85" s="60"/>
      <c r="H85" s="60"/>
      <c r="I85" s="93">
        <f t="shared" si="7"/>
        <v>0</v>
      </c>
      <c r="J85" s="93"/>
      <c r="K85" s="93"/>
      <c r="L85" s="93">
        <f>IF(I85="","",SUM(I$26:I85))</f>
        <v>40000</v>
      </c>
      <c r="M85" s="93"/>
      <c r="N85" s="93"/>
      <c r="O85" s="91">
        <f t="shared" si="8"/>
        <v>51832.30203255811</v>
      </c>
      <c r="P85" s="91"/>
      <c r="Q85" s="91"/>
      <c r="R85" s="91">
        <f>IF(O85="","",SUM(O$26:O85))</f>
        <v>875704.0025751933</v>
      </c>
      <c r="S85" s="91"/>
      <c r="T85" s="91"/>
      <c r="U85" s="90">
        <f t="shared" si="3"/>
        <v>915704.0025751933</v>
      </c>
      <c r="V85" s="90"/>
      <c r="W85" s="90"/>
      <c r="X85" s="1"/>
      <c r="Y85" s="1"/>
      <c r="Z85" s="1"/>
      <c r="AA85" s="1"/>
      <c r="AB85" s="1"/>
      <c r="AC85" s="1"/>
    </row>
    <row r="86" spans="1:29" ht="12.75">
      <c r="A86" s="20">
        <v>60</v>
      </c>
      <c r="B86" s="95">
        <f t="shared" si="5"/>
        <v>60</v>
      </c>
      <c r="C86" s="95"/>
      <c r="D86" s="95">
        <f t="shared" si="4"/>
        <v>95</v>
      </c>
      <c r="E86" s="95"/>
      <c r="F86" s="61">
        <f t="shared" si="6"/>
        <v>0.06</v>
      </c>
      <c r="G86" s="61"/>
      <c r="H86" s="61"/>
      <c r="I86" s="94">
        <f t="shared" si="7"/>
        <v>0</v>
      </c>
      <c r="J86" s="94"/>
      <c r="K86" s="94"/>
      <c r="L86" s="94">
        <f>IF(I86="","",SUM(I$26:I86))</f>
        <v>40000</v>
      </c>
      <c r="M86" s="94"/>
      <c r="N86" s="94"/>
      <c r="O86" s="92">
        <f t="shared" si="8"/>
        <v>54942.24015451159</v>
      </c>
      <c r="P86" s="92"/>
      <c r="Q86" s="92"/>
      <c r="R86" s="92">
        <f>IF(O86="","",SUM(O$26:O86))</f>
        <v>930646.242729705</v>
      </c>
      <c r="S86" s="92"/>
      <c r="T86" s="92"/>
      <c r="U86" s="89">
        <f t="shared" si="3"/>
        <v>970646.242729705</v>
      </c>
      <c r="V86" s="89"/>
      <c r="W86" s="89"/>
      <c r="X86" s="1"/>
      <c r="Y86" s="1"/>
      <c r="Z86" s="1"/>
      <c r="AA86" s="1"/>
      <c r="AB86" s="1"/>
      <c r="AC86" s="1"/>
    </row>
  </sheetData>
  <mergeCells count="520">
    <mergeCell ref="B26:C26"/>
    <mergeCell ref="B27:C27"/>
    <mergeCell ref="B28:C28"/>
    <mergeCell ref="B29:C29"/>
    <mergeCell ref="B30:C3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D34:E34"/>
    <mergeCell ref="D35:E35"/>
    <mergeCell ref="D36:E36"/>
    <mergeCell ref="D37:E37"/>
    <mergeCell ref="D38:E38"/>
    <mergeCell ref="D39:E39"/>
    <mergeCell ref="B85:C85"/>
    <mergeCell ref="B86:C86"/>
    <mergeCell ref="D26:E26"/>
    <mergeCell ref="D27:E27"/>
    <mergeCell ref="D28:E28"/>
    <mergeCell ref="D29:E29"/>
    <mergeCell ref="D30:E30"/>
    <mergeCell ref="D31:E31"/>
    <mergeCell ref="D32:E32"/>
    <mergeCell ref="D33:E33"/>
    <mergeCell ref="B79:C79"/>
    <mergeCell ref="B80:C80"/>
    <mergeCell ref="B81:C81"/>
    <mergeCell ref="B82:C82"/>
    <mergeCell ref="B83:C83"/>
    <mergeCell ref="B84:C84"/>
    <mergeCell ref="B73:C73"/>
    <mergeCell ref="B74:C74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F28:H28"/>
    <mergeCell ref="F29:H29"/>
    <mergeCell ref="D82:E82"/>
    <mergeCell ref="D83:E83"/>
    <mergeCell ref="D84:E84"/>
    <mergeCell ref="D85:E85"/>
    <mergeCell ref="D86:E86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F84:H84"/>
    <mergeCell ref="F73:H73"/>
    <mergeCell ref="F74:H74"/>
    <mergeCell ref="F75:H75"/>
    <mergeCell ref="F76:H76"/>
    <mergeCell ref="F71:H71"/>
    <mergeCell ref="F72:H72"/>
    <mergeCell ref="F61:H61"/>
    <mergeCell ref="F62:H62"/>
    <mergeCell ref="F63:H63"/>
    <mergeCell ref="F64:H64"/>
    <mergeCell ref="I26:K26"/>
    <mergeCell ref="I27:K27"/>
    <mergeCell ref="I28:K28"/>
    <mergeCell ref="I29:K29"/>
    <mergeCell ref="I30:K30"/>
    <mergeCell ref="I31:K31"/>
    <mergeCell ref="I32:K32"/>
    <mergeCell ref="I33:K33"/>
    <mergeCell ref="F83:H83"/>
    <mergeCell ref="F59:H59"/>
    <mergeCell ref="F60:H60"/>
    <mergeCell ref="F49:H49"/>
    <mergeCell ref="F50:H50"/>
    <mergeCell ref="F51:H51"/>
    <mergeCell ref="F52:H52"/>
    <mergeCell ref="F47:H47"/>
    <mergeCell ref="F48:H48"/>
    <mergeCell ref="F37:H37"/>
    <mergeCell ref="F38:H38"/>
    <mergeCell ref="F39:H39"/>
    <mergeCell ref="F40:H40"/>
    <mergeCell ref="F36:H36"/>
    <mergeCell ref="F26:H26"/>
    <mergeCell ref="F27:H27"/>
    <mergeCell ref="I40:K40"/>
    <mergeCell ref="I41:K41"/>
    <mergeCell ref="I42:K42"/>
    <mergeCell ref="I43:K43"/>
    <mergeCell ref="I44:K44"/>
    <mergeCell ref="I45:K45"/>
    <mergeCell ref="I34:K34"/>
    <mergeCell ref="I35:K35"/>
    <mergeCell ref="I36:K36"/>
    <mergeCell ref="I37:K37"/>
    <mergeCell ref="I38:K38"/>
    <mergeCell ref="I39:K39"/>
    <mergeCell ref="I52:K52"/>
    <mergeCell ref="I53:K53"/>
    <mergeCell ref="I54:K54"/>
    <mergeCell ref="I55:K55"/>
    <mergeCell ref="I56:K56"/>
    <mergeCell ref="I57:K57"/>
    <mergeCell ref="I46:K46"/>
    <mergeCell ref="I47:K47"/>
    <mergeCell ref="I48:K48"/>
    <mergeCell ref="I49:K49"/>
    <mergeCell ref="I50:K50"/>
    <mergeCell ref="I51:K51"/>
    <mergeCell ref="I66:K66"/>
    <mergeCell ref="I67:K67"/>
    <mergeCell ref="I68:K68"/>
    <mergeCell ref="I69:K69"/>
    <mergeCell ref="I58:K58"/>
    <mergeCell ref="I59:K59"/>
    <mergeCell ref="I60:K60"/>
    <mergeCell ref="I61:K61"/>
    <mergeCell ref="I62:K62"/>
    <mergeCell ref="I63:K63"/>
    <mergeCell ref="I82:K82"/>
    <mergeCell ref="I83:K83"/>
    <mergeCell ref="I84:K84"/>
    <mergeCell ref="I85:K85"/>
    <mergeCell ref="I86:K86"/>
    <mergeCell ref="L26:N26"/>
    <mergeCell ref="L27:N27"/>
    <mergeCell ref="L28:N28"/>
    <mergeCell ref="L29:N29"/>
    <mergeCell ref="L30:N30"/>
    <mergeCell ref="I76:K76"/>
    <mergeCell ref="I77:K77"/>
    <mergeCell ref="I78:K78"/>
    <mergeCell ref="I79:K79"/>
    <mergeCell ref="I80:K80"/>
    <mergeCell ref="I81:K81"/>
    <mergeCell ref="I70:K70"/>
    <mergeCell ref="I71:K71"/>
    <mergeCell ref="I72:K72"/>
    <mergeCell ref="I73:K73"/>
    <mergeCell ref="I74:K74"/>
    <mergeCell ref="I75:K75"/>
    <mergeCell ref="I64:K64"/>
    <mergeCell ref="I65:K65"/>
    <mergeCell ref="L37:N37"/>
    <mergeCell ref="L38:N38"/>
    <mergeCell ref="L39:N39"/>
    <mergeCell ref="L40:N40"/>
    <mergeCell ref="L41:N41"/>
    <mergeCell ref="L42:N42"/>
    <mergeCell ref="L31:N31"/>
    <mergeCell ref="L32:N32"/>
    <mergeCell ref="L33:N33"/>
    <mergeCell ref="L34:N34"/>
    <mergeCell ref="L35:N35"/>
    <mergeCell ref="L36:N36"/>
    <mergeCell ref="L49:N49"/>
    <mergeCell ref="L50:N50"/>
    <mergeCell ref="L51:N51"/>
    <mergeCell ref="L52:N52"/>
    <mergeCell ref="L53:N53"/>
    <mergeCell ref="L54:N54"/>
    <mergeCell ref="L43:N43"/>
    <mergeCell ref="L44:N44"/>
    <mergeCell ref="L45:N45"/>
    <mergeCell ref="L46:N46"/>
    <mergeCell ref="L47:N47"/>
    <mergeCell ref="L48:N48"/>
    <mergeCell ref="L61:N61"/>
    <mergeCell ref="L62:N62"/>
    <mergeCell ref="L63:N63"/>
    <mergeCell ref="L64:N64"/>
    <mergeCell ref="L65:N65"/>
    <mergeCell ref="L66:N66"/>
    <mergeCell ref="L55:N55"/>
    <mergeCell ref="L56:N56"/>
    <mergeCell ref="L57:N57"/>
    <mergeCell ref="L58:N58"/>
    <mergeCell ref="L59:N59"/>
    <mergeCell ref="L60:N60"/>
    <mergeCell ref="L75:N75"/>
    <mergeCell ref="L76:N76"/>
    <mergeCell ref="L77:N77"/>
    <mergeCell ref="L78:N78"/>
    <mergeCell ref="L67:N67"/>
    <mergeCell ref="L68:N68"/>
    <mergeCell ref="L69:N69"/>
    <mergeCell ref="L70:N70"/>
    <mergeCell ref="L71:N71"/>
    <mergeCell ref="L72:N72"/>
    <mergeCell ref="O34:Q34"/>
    <mergeCell ref="O35:Q35"/>
    <mergeCell ref="O36:Q36"/>
    <mergeCell ref="O37:Q37"/>
    <mergeCell ref="O38:Q38"/>
    <mergeCell ref="O39:Q39"/>
    <mergeCell ref="L85:N85"/>
    <mergeCell ref="L86:N86"/>
    <mergeCell ref="O26:Q26"/>
    <mergeCell ref="O27:Q27"/>
    <mergeCell ref="O28:Q28"/>
    <mergeCell ref="O29:Q29"/>
    <mergeCell ref="O30:Q30"/>
    <mergeCell ref="O31:Q31"/>
    <mergeCell ref="O32:Q32"/>
    <mergeCell ref="O33:Q33"/>
    <mergeCell ref="L79:N79"/>
    <mergeCell ref="L80:N80"/>
    <mergeCell ref="L81:N81"/>
    <mergeCell ref="L82:N82"/>
    <mergeCell ref="L83:N83"/>
    <mergeCell ref="L84:N84"/>
    <mergeCell ref="L73:N73"/>
    <mergeCell ref="L74:N74"/>
    <mergeCell ref="O48:Q48"/>
    <mergeCell ref="O49:Q49"/>
    <mergeCell ref="O50:Q50"/>
    <mergeCell ref="O51:Q51"/>
    <mergeCell ref="O40:Q40"/>
    <mergeCell ref="O41:Q41"/>
    <mergeCell ref="O42:Q42"/>
    <mergeCell ref="O43:Q43"/>
    <mergeCell ref="O44:Q44"/>
    <mergeCell ref="O45:Q45"/>
    <mergeCell ref="O85:Q85"/>
    <mergeCell ref="O86:Q86"/>
    <mergeCell ref="R26:T26"/>
    <mergeCell ref="R27:T27"/>
    <mergeCell ref="R28:T28"/>
    <mergeCell ref="R29:T29"/>
    <mergeCell ref="R30:T30"/>
    <mergeCell ref="O76:Q76"/>
    <mergeCell ref="O77:Q77"/>
    <mergeCell ref="O78:Q78"/>
    <mergeCell ref="O79:Q79"/>
    <mergeCell ref="O80:Q80"/>
    <mergeCell ref="O81:Q81"/>
    <mergeCell ref="O70:Q70"/>
    <mergeCell ref="O71:Q71"/>
    <mergeCell ref="O72:Q72"/>
    <mergeCell ref="O73:Q73"/>
    <mergeCell ref="O74:Q74"/>
    <mergeCell ref="O75:Q75"/>
    <mergeCell ref="O64:Q64"/>
    <mergeCell ref="O65:Q65"/>
    <mergeCell ref="O66:Q66"/>
    <mergeCell ref="O67:Q67"/>
    <mergeCell ref="O68:Q68"/>
    <mergeCell ref="R31:T31"/>
    <mergeCell ref="R32:T32"/>
    <mergeCell ref="R33:T33"/>
    <mergeCell ref="R34:T34"/>
    <mergeCell ref="R35:T35"/>
    <mergeCell ref="R36:T36"/>
    <mergeCell ref="O82:Q82"/>
    <mergeCell ref="O83:Q83"/>
    <mergeCell ref="O84:Q84"/>
    <mergeCell ref="O69:Q69"/>
    <mergeCell ref="O58:Q58"/>
    <mergeCell ref="O59:Q59"/>
    <mergeCell ref="O60:Q60"/>
    <mergeCell ref="O61:Q61"/>
    <mergeCell ref="O62:Q62"/>
    <mergeCell ref="O63:Q63"/>
    <mergeCell ref="O52:Q52"/>
    <mergeCell ref="O53:Q53"/>
    <mergeCell ref="O54:Q54"/>
    <mergeCell ref="O55:Q55"/>
    <mergeCell ref="O56:Q56"/>
    <mergeCell ref="O57:Q57"/>
    <mergeCell ref="O46:Q46"/>
    <mergeCell ref="O47:Q47"/>
    <mergeCell ref="R43:T43"/>
    <mergeCell ref="R44:T44"/>
    <mergeCell ref="R45:T45"/>
    <mergeCell ref="R46:T46"/>
    <mergeCell ref="R47:T47"/>
    <mergeCell ref="R48:T48"/>
    <mergeCell ref="R37:T37"/>
    <mergeCell ref="R38:T38"/>
    <mergeCell ref="R39:T39"/>
    <mergeCell ref="R40:T40"/>
    <mergeCell ref="R41:T41"/>
    <mergeCell ref="R42:T42"/>
    <mergeCell ref="R55:T55"/>
    <mergeCell ref="R56:T56"/>
    <mergeCell ref="R57:T57"/>
    <mergeCell ref="R58:T58"/>
    <mergeCell ref="R59:T59"/>
    <mergeCell ref="R60:T60"/>
    <mergeCell ref="R49:T49"/>
    <mergeCell ref="R50:T50"/>
    <mergeCell ref="R51:T51"/>
    <mergeCell ref="R52:T52"/>
    <mergeCell ref="R53:T53"/>
    <mergeCell ref="R54:T54"/>
    <mergeCell ref="R69:T69"/>
    <mergeCell ref="R70:T70"/>
    <mergeCell ref="R71:T71"/>
    <mergeCell ref="R72:T72"/>
    <mergeCell ref="R61:T61"/>
    <mergeCell ref="R62:T62"/>
    <mergeCell ref="R63:T63"/>
    <mergeCell ref="R64:T64"/>
    <mergeCell ref="R65:T65"/>
    <mergeCell ref="R66:T66"/>
    <mergeCell ref="R85:T85"/>
    <mergeCell ref="R86:T86"/>
    <mergeCell ref="U26:W26"/>
    <mergeCell ref="U27:W27"/>
    <mergeCell ref="U28:W28"/>
    <mergeCell ref="U29:W29"/>
    <mergeCell ref="U30:W30"/>
    <mergeCell ref="U31:W31"/>
    <mergeCell ref="U32:W32"/>
    <mergeCell ref="U33:W33"/>
    <mergeCell ref="R79:T79"/>
    <mergeCell ref="R80:T80"/>
    <mergeCell ref="R81:T81"/>
    <mergeCell ref="R82:T82"/>
    <mergeCell ref="R83:T83"/>
    <mergeCell ref="R84:T84"/>
    <mergeCell ref="R73:T73"/>
    <mergeCell ref="R74:T74"/>
    <mergeCell ref="R75:T75"/>
    <mergeCell ref="R76:T76"/>
    <mergeCell ref="R77:T77"/>
    <mergeCell ref="R78:T78"/>
    <mergeCell ref="R67:T67"/>
    <mergeCell ref="R68:T68"/>
    <mergeCell ref="U40:W40"/>
    <mergeCell ref="U41:W41"/>
    <mergeCell ref="U42:W42"/>
    <mergeCell ref="U43:W43"/>
    <mergeCell ref="U44:W44"/>
    <mergeCell ref="U45:W45"/>
    <mergeCell ref="U34:W34"/>
    <mergeCell ref="U35:W35"/>
    <mergeCell ref="U36:W36"/>
    <mergeCell ref="U37:W37"/>
    <mergeCell ref="U38:W38"/>
    <mergeCell ref="U39:W39"/>
    <mergeCell ref="U52:W52"/>
    <mergeCell ref="U53:W53"/>
    <mergeCell ref="U54:W54"/>
    <mergeCell ref="U55:W55"/>
    <mergeCell ref="U56:W56"/>
    <mergeCell ref="U57:W57"/>
    <mergeCell ref="U46:W46"/>
    <mergeCell ref="U47:W47"/>
    <mergeCell ref="U48:W48"/>
    <mergeCell ref="U49:W49"/>
    <mergeCell ref="U50:W50"/>
    <mergeCell ref="U51:W51"/>
    <mergeCell ref="U64:W64"/>
    <mergeCell ref="U65:W65"/>
    <mergeCell ref="U66:W66"/>
    <mergeCell ref="U67:W67"/>
    <mergeCell ref="U68:W68"/>
    <mergeCell ref="U69:W69"/>
    <mergeCell ref="U58:W58"/>
    <mergeCell ref="U59:W59"/>
    <mergeCell ref="U60:W60"/>
    <mergeCell ref="U61:W61"/>
    <mergeCell ref="U62:W62"/>
    <mergeCell ref="U63:W63"/>
    <mergeCell ref="D24:E25"/>
    <mergeCell ref="B24:C25"/>
    <mergeCell ref="I24:K25"/>
    <mergeCell ref="U82:W82"/>
    <mergeCell ref="U83:W83"/>
    <mergeCell ref="U84:W84"/>
    <mergeCell ref="U85:W85"/>
    <mergeCell ref="U86:W86"/>
    <mergeCell ref="U24:W25"/>
    <mergeCell ref="R24:T25"/>
    <mergeCell ref="O24:Q25"/>
    <mergeCell ref="L24:N25"/>
    <mergeCell ref="U76:W76"/>
    <mergeCell ref="U77:W77"/>
    <mergeCell ref="U78:W78"/>
    <mergeCell ref="U79:W79"/>
    <mergeCell ref="U80:W80"/>
    <mergeCell ref="U81:W81"/>
    <mergeCell ref="U70:W70"/>
    <mergeCell ref="U71:W71"/>
    <mergeCell ref="U72:W72"/>
    <mergeCell ref="U73:W73"/>
    <mergeCell ref="U74:W74"/>
    <mergeCell ref="U75:W75"/>
    <mergeCell ref="I20:K20"/>
    <mergeCell ref="D20:F20"/>
    <mergeCell ref="C21:L21"/>
    <mergeCell ref="C11:H11"/>
    <mergeCell ref="I11:K11"/>
    <mergeCell ref="C12:H12"/>
    <mergeCell ref="C6:L6"/>
    <mergeCell ref="C16:L16"/>
    <mergeCell ref="C18:L18"/>
    <mergeCell ref="I19:K19"/>
    <mergeCell ref="D19:F19"/>
    <mergeCell ref="C10:H10"/>
    <mergeCell ref="C9:H9"/>
    <mergeCell ref="C8:H8"/>
    <mergeCell ref="C7:H7"/>
    <mergeCell ref="I10:K10"/>
    <mergeCell ref="I9:K9"/>
    <mergeCell ref="I8:K8"/>
    <mergeCell ref="I7:K7"/>
    <mergeCell ref="F57:H57"/>
    <mergeCell ref="F58:H58"/>
    <mergeCell ref="F41:H41"/>
    <mergeCell ref="F42:H42"/>
    <mergeCell ref="F43:H43"/>
    <mergeCell ref="F44:H44"/>
    <mergeCell ref="F45:H45"/>
    <mergeCell ref="F46:H46"/>
    <mergeCell ref="F30:H30"/>
    <mergeCell ref="F31:H31"/>
    <mergeCell ref="F32:H32"/>
    <mergeCell ref="F33:H33"/>
    <mergeCell ref="F34:H34"/>
    <mergeCell ref="F35:H35"/>
    <mergeCell ref="B3:AF3"/>
    <mergeCell ref="L14:M14"/>
    <mergeCell ref="F85:H85"/>
    <mergeCell ref="F86:H86"/>
    <mergeCell ref="F24:H25"/>
    <mergeCell ref="C17:H17"/>
    <mergeCell ref="I12:K12"/>
    <mergeCell ref="I17:L17"/>
    <mergeCell ref="F77:H77"/>
    <mergeCell ref="F78:H78"/>
    <mergeCell ref="F79:H79"/>
    <mergeCell ref="F80:H80"/>
    <mergeCell ref="F81:H81"/>
    <mergeCell ref="F82:H82"/>
    <mergeCell ref="F65:H65"/>
    <mergeCell ref="F66:H66"/>
    <mergeCell ref="F67:H67"/>
    <mergeCell ref="F68:H68"/>
    <mergeCell ref="F69:H69"/>
    <mergeCell ref="F70:H70"/>
    <mergeCell ref="F53:H53"/>
    <mergeCell ref="F54:H54"/>
    <mergeCell ref="F55:H55"/>
    <mergeCell ref="F56:H5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2"/>
  <sheetViews>
    <sheetView showGridLines="0" workbookViewId="0" topLeftCell="A1">
      <selection activeCell="C20" sqref="C20"/>
    </sheetView>
  </sheetViews>
  <sheetFormatPr defaultColWidth="9.00390625" defaultRowHeight="12.75"/>
  <cols>
    <col min="1" max="52" width="4.75390625" style="0" customWidth="1"/>
  </cols>
  <sheetData>
    <row r="1" ht="13.5" thickBot="1"/>
    <row r="2" spans="2:28" ht="13.5" thickTop="1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4"/>
      <c r="AA2" s="44"/>
      <c r="AB2" s="44"/>
    </row>
    <row r="3" spans="2:28" ht="18.75">
      <c r="B3" s="48"/>
      <c r="C3" s="37"/>
      <c r="D3" s="38" t="s">
        <v>54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49"/>
      <c r="Z3" s="44"/>
      <c r="AA3" s="44"/>
      <c r="AB3" s="44"/>
    </row>
    <row r="4" spans="2:28" ht="12.75">
      <c r="B4" s="50"/>
      <c r="C4" s="39"/>
      <c r="D4" s="4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43"/>
      <c r="AA4" s="43"/>
      <c r="AB4" s="44"/>
    </row>
    <row r="5" spans="2:28" ht="12.75">
      <c r="B5" s="50"/>
      <c r="C5" s="41" t="s">
        <v>55</v>
      </c>
      <c r="D5" s="39" t="s">
        <v>56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  <c r="Z5" s="43"/>
      <c r="AA5" s="43"/>
      <c r="AB5" s="44"/>
    </row>
    <row r="6" spans="2:28" ht="12.75">
      <c r="B6" s="50"/>
      <c r="C6" s="53" t="s">
        <v>53</v>
      </c>
      <c r="D6" s="39" t="s">
        <v>57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2"/>
      <c r="Z6" s="43"/>
      <c r="AA6" s="43"/>
      <c r="AB6" s="44"/>
    </row>
    <row r="7" spans="2:28" ht="12.75">
      <c r="B7" s="50"/>
      <c r="C7" s="51"/>
      <c r="D7" s="42" t="s">
        <v>58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  <c r="Z7" s="43"/>
      <c r="AA7" s="43"/>
      <c r="AB7" s="44"/>
    </row>
    <row r="8" spans="2:28" ht="12.75">
      <c r="B8" s="50"/>
      <c r="C8" s="51"/>
      <c r="D8" s="39" t="s">
        <v>59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2"/>
      <c r="Z8" s="43"/>
      <c r="AA8" s="43"/>
      <c r="AB8" s="44"/>
    </row>
    <row r="9" spans="2:28" ht="12.75">
      <c r="B9" s="50"/>
      <c r="C9" s="53" t="s">
        <v>60</v>
      </c>
      <c r="D9" s="39" t="s">
        <v>61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43"/>
      <c r="AA9" s="43"/>
      <c r="AB9" s="44"/>
    </row>
    <row r="10" spans="2:28" ht="12.75">
      <c r="B10" s="50"/>
      <c r="C10" s="51"/>
      <c r="D10" s="42" t="s">
        <v>62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2"/>
      <c r="Z10" s="43"/>
      <c r="AA10" s="43"/>
      <c r="AB10" s="44"/>
    </row>
    <row r="11" spans="2:28" ht="12.75">
      <c r="B11" s="50"/>
      <c r="C11" s="51"/>
      <c r="D11" s="39" t="s">
        <v>63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43"/>
      <c r="AA11" s="43"/>
      <c r="AB11" s="44"/>
    </row>
    <row r="12" spans="2:28" ht="12.75">
      <c r="B12" s="50"/>
      <c r="C12" s="53" t="s">
        <v>64</v>
      </c>
      <c r="D12" s="39" t="s">
        <v>65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43"/>
      <c r="AA12" s="43"/>
      <c r="AB12" s="44"/>
    </row>
    <row r="13" spans="2:28" ht="12.75">
      <c r="B13" s="50"/>
      <c r="C13" s="51"/>
      <c r="D13" s="39" t="s">
        <v>66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Z13" s="43"/>
      <c r="AA13" s="43"/>
      <c r="AB13" s="44"/>
    </row>
    <row r="14" spans="2:28" ht="12.75">
      <c r="B14" s="50"/>
      <c r="C14" s="41" t="s">
        <v>55</v>
      </c>
      <c r="D14" s="39" t="s">
        <v>69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43"/>
      <c r="AA14" s="43"/>
      <c r="AB14" s="44"/>
    </row>
    <row r="15" spans="2:28" ht="12.75">
      <c r="B15" s="50"/>
      <c r="C15" s="41"/>
      <c r="D15" s="42" t="s">
        <v>70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  <c r="Z15" s="43"/>
      <c r="AA15" s="43"/>
      <c r="AB15" s="44"/>
    </row>
    <row r="16" spans="2:28" ht="12.75">
      <c r="B16" s="50"/>
      <c r="C16" s="41" t="s">
        <v>55</v>
      </c>
      <c r="D16" s="39" t="s">
        <v>67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2"/>
      <c r="Z16" s="43"/>
      <c r="AA16" s="43"/>
      <c r="AB16" s="44"/>
    </row>
    <row r="17" spans="2:28" ht="12.75">
      <c r="B17" s="50"/>
      <c r="C17" s="41"/>
      <c r="D17" s="42" t="s">
        <v>68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  <c r="Z17" s="43"/>
      <c r="AA17" s="43"/>
      <c r="AB17" s="44"/>
    </row>
    <row r="18" spans="2:28" ht="13.5" thickBot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43"/>
      <c r="AA18" s="43"/>
      <c r="AB18" s="44"/>
    </row>
    <row r="19" spans="2:29" ht="13.5" thickTop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4"/>
    </row>
    <row r="20" spans="2:29" ht="15.75">
      <c r="B20" s="43"/>
      <c r="C20" s="57" t="s">
        <v>71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44"/>
    </row>
    <row r="21" spans="2:29" ht="12.7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4"/>
    </row>
    <row r="22" spans="2:29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4"/>
    </row>
    <row r="23" spans="2:29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4"/>
    </row>
    <row r="24" spans="2:29" ht="12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44"/>
    </row>
    <row r="25" spans="2:29" ht="12.7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4"/>
    </row>
    <row r="26" spans="2:29" ht="12.7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4"/>
    </row>
    <row r="27" spans="2:29" ht="12.7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4"/>
    </row>
    <row r="28" spans="2:29" ht="12.7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4"/>
    </row>
    <row r="29" spans="2:29" ht="12.7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44"/>
    </row>
    <row r="30" spans="2:29" ht="12.7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44"/>
    </row>
    <row r="31" spans="2:29" ht="12.7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4"/>
    </row>
    <row r="32" spans="2:29" ht="12.7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64"/>
  <sheetViews>
    <sheetView showGridLines="0" workbookViewId="0" topLeftCell="A1">
      <selection activeCell="H14" sqref="H14"/>
    </sheetView>
  </sheetViews>
  <sheetFormatPr defaultColWidth="9.00390625" defaultRowHeight="12.75"/>
  <cols>
    <col min="3" max="3" width="4.875" style="0" bestFit="1" customWidth="1"/>
    <col min="4" max="6" width="13.125" style="0" customWidth="1"/>
    <col min="9" max="10" width="12.875" style="0" customWidth="1"/>
  </cols>
  <sheetData>
    <row r="2" spans="3:10" ht="12.75">
      <c r="C2" s="97" t="s">
        <v>51</v>
      </c>
      <c r="D2" s="98"/>
      <c r="E2" s="98"/>
      <c r="F2" s="99"/>
      <c r="I2" s="97" t="s">
        <v>52</v>
      </c>
      <c r="J2" s="99"/>
    </row>
    <row r="3" spans="3:10" ht="12.75">
      <c r="C3" s="28" t="s">
        <v>1</v>
      </c>
      <c r="D3" s="29" t="s">
        <v>8</v>
      </c>
      <c r="E3" s="29" t="s">
        <v>22</v>
      </c>
      <c r="F3" s="30" t="s">
        <v>6</v>
      </c>
      <c r="I3" s="28" t="s">
        <v>6</v>
      </c>
      <c r="J3" s="30" t="s">
        <v>22</v>
      </c>
    </row>
    <row r="4" spans="3:10" ht="12.75">
      <c r="C4" s="28">
        <f>'Retirement Calculator'!B26</f>
        <v>0</v>
      </c>
      <c r="D4" s="31">
        <f>'Retirement Calculator'!U26</f>
        <v>10000</v>
      </c>
      <c r="E4" s="31">
        <f>'Retirement Calculator'!L26</f>
        <v>10000</v>
      </c>
      <c r="F4" s="32">
        <f>'Retirement Calculator'!R26</f>
        <v>0</v>
      </c>
      <c r="I4" s="36">
        <f>'Retirement Calculator'!I20</f>
        <v>72394.21618380425</v>
      </c>
      <c r="J4" s="35">
        <f>'Retirement Calculator'!D20</f>
        <v>40000</v>
      </c>
    </row>
    <row r="5" spans="3:6" ht="12.75">
      <c r="C5" s="28">
        <f>'Retirement Calculator'!B27</f>
        <v>1</v>
      </c>
      <c r="D5" s="31">
        <f>'Retirement Calculator'!U27</f>
        <v>12600</v>
      </c>
      <c r="E5" s="31">
        <f>'Retirement Calculator'!L27</f>
        <v>12000</v>
      </c>
      <c r="F5" s="32">
        <f>'Retirement Calculator'!R27</f>
        <v>600</v>
      </c>
    </row>
    <row r="6" spans="3:6" ht="12.75">
      <c r="C6" s="28">
        <f>'Retirement Calculator'!B28</f>
        <v>2</v>
      </c>
      <c r="D6" s="31">
        <f>'Retirement Calculator'!U28</f>
        <v>15356</v>
      </c>
      <c r="E6" s="31">
        <f>'Retirement Calculator'!L28</f>
        <v>14000</v>
      </c>
      <c r="F6" s="32">
        <f>'Retirement Calculator'!R28</f>
        <v>1356</v>
      </c>
    </row>
    <row r="7" spans="3:6" ht="12.75">
      <c r="C7" s="28">
        <f>'Retirement Calculator'!B29</f>
        <v>3</v>
      </c>
      <c r="D7" s="31">
        <f>'Retirement Calculator'!U29</f>
        <v>18277.36</v>
      </c>
      <c r="E7" s="31">
        <f>'Retirement Calculator'!L29</f>
        <v>16000</v>
      </c>
      <c r="F7" s="32">
        <f>'Retirement Calculator'!R29</f>
        <v>2277.36</v>
      </c>
    </row>
    <row r="8" spans="3:6" ht="12.75">
      <c r="C8" s="28">
        <f>'Retirement Calculator'!B30</f>
        <v>4</v>
      </c>
      <c r="D8" s="31">
        <f>'Retirement Calculator'!U30</f>
        <v>21374.0016</v>
      </c>
      <c r="E8" s="31">
        <f>'Retirement Calculator'!L30</f>
        <v>18000</v>
      </c>
      <c r="F8" s="32">
        <f>'Retirement Calculator'!R30</f>
        <v>3374.0016</v>
      </c>
    </row>
    <row r="9" spans="3:6" ht="12.75">
      <c r="C9" s="28">
        <f>'Retirement Calculator'!B31</f>
        <v>5</v>
      </c>
      <c r="D9" s="31">
        <f>'Retirement Calculator'!U31</f>
        <v>24656.441695999998</v>
      </c>
      <c r="E9" s="31">
        <f>'Retirement Calculator'!L31</f>
        <v>20000</v>
      </c>
      <c r="F9" s="32">
        <f>'Retirement Calculator'!R31</f>
        <v>4656.441696</v>
      </c>
    </row>
    <row r="10" spans="3:6" ht="12.75">
      <c r="C10" s="28">
        <f>'Retirement Calculator'!B32</f>
        <v>6</v>
      </c>
      <c r="D10" s="31">
        <f>'Retirement Calculator'!U32</f>
        <v>28135.828197759998</v>
      </c>
      <c r="E10" s="31">
        <f>'Retirement Calculator'!L32</f>
        <v>22000</v>
      </c>
      <c r="F10" s="32">
        <f>'Retirement Calculator'!R32</f>
        <v>6135.82819776</v>
      </c>
    </row>
    <row r="11" spans="3:6" ht="12.75">
      <c r="C11" s="28">
        <f>'Retirement Calculator'!B33</f>
        <v>7</v>
      </c>
      <c r="D11" s="31">
        <f>'Retirement Calculator'!U33</f>
        <v>31823.9778896256</v>
      </c>
      <c r="E11" s="31">
        <f>'Retirement Calculator'!L33</f>
        <v>24000</v>
      </c>
      <c r="F11" s="32">
        <f>'Retirement Calculator'!R33</f>
        <v>7823.977889625599</v>
      </c>
    </row>
    <row r="12" spans="3:6" ht="12.75">
      <c r="C12" s="28">
        <f>'Retirement Calculator'!B34</f>
        <v>8</v>
      </c>
      <c r="D12" s="31">
        <f>'Retirement Calculator'!U34</f>
        <v>35733.41656300314</v>
      </c>
      <c r="E12" s="31">
        <f>'Retirement Calculator'!L34</f>
        <v>26000</v>
      </c>
      <c r="F12" s="32">
        <f>'Retirement Calculator'!R34</f>
        <v>9733.416563003135</v>
      </c>
    </row>
    <row r="13" spans="3:6" ht="12.75">
      <c r="C13" s="28">
        <f>'Retirement Calculator'!B35</f>
        <v>9</v>
      </c>
      <c r="D13" s="31">
        <f>'Retirement Calculator'!U35</f>
        <v>39877.42155678333</v>
      </c>
      <c r="E13" s="31">
        <f>'Retirement Calculator'!L35</f>
        <v>28000</v>
      </c>
      <c r="F13" s="32">
        <f>'Retirement Calculator'!R35</f>
        <v>11877.421556783323</v>
      </c>
    </row>
    <row r="14" spans="3:6" ht="12.75">
      <c r="C14" s="28">
        <f>'Retirement Calculator'!B36</f>
        <v>10</v>
      </c>
      <c r="D14" s="31">
        <f>'Retirement Calculator'!U36</f>
        <v>44270.06685019033</v>
      </c>
      <c r="E14" s="31">
        <f>'Retirement Calculator'!L36</f>
        <v>30000</v>
      </c>
      <c r="F14" s="32">
        <f>'Retirement Calculator'!R36</f>
        <v>14270.066850190324</v>
      </c>
    </row>
    <row r="15" spans="3:6" ht="12.75">
      <c r="C15" s="28">
        <f>'Retirement Calculator'!B37</f>
        <v>11</v>
      </c>
      <c r="D15" s="31">
        <f>'Retirement Calculator'!U37</f>
        <v>48926.270861201745</v>
      </c>
      <c r="E15" s="31">
        <f>'Retirement Calculator'!L37</f>
        <v>32000</v>
      </c>
      <c r="F15" s="32">
        <f>'Retirement Calculator'!R37</f>
        <v>16926.270861201745</v>
      </c>
    </row>
    <row r="16" spans="3:6" ht="12.75">
      <c r="C16" s="28">
        <f>'Retirement Calculator'!B38</f>
        <v>12</v>
      </c>
      <c r="D16" s="31">
        <f>'Retirement Calculator'!U38</f>
        <v>53861.84711287385</v>
      </c>
      <c r="E16" s="31">
        <f>'Retirement Calculator'!L38</f>
        <v>34000</v>
      </c>
      <c r="F16" s="32">
        <f>'Retirement Calculator'!R38</f>
        <v>19861.84711287385</v>
      </c>
    </row>
    <row r="17" spans="3:6" ht="12.75">
      <c r="C17" s="28">
        <f>'Retirement Calculator'!B39</f>
        <v>13</v>
      </c>
      <c r="D17" s="31">
        <f>'Retirement Calculator'!U39</f>
        <v>59093.557939646285</v>
      </c>
      <c r="E17" s="31">
        <f>'Retirement Calculator'!L39</f>
        <v>36000</v>
      </c>
      <c r="F17" s="32">
        <f>'Retirement Calculator'!R39</f>
        <v>23093.55793964628</v>
      </c>
    </row>
    <row r="18" spans="3:6" ht="12.75">
      <c r="C18" s="28">
        <f>'Retirement Calculator'!B40</f>
        <v>14</v>
      </c>
      <c r="D18" s="31">
        <f>'Retirement Calculator'!U40</f>
        <v>64639.17141602506</v>
      </c>
      <c r="E18" s="31">
        <f>'Retirement Calculator'!L40</f>
        <v>38000</v>
      </c>
      <c r="F18" s="32">
        <f>'Retirement Calculator'!R40</f>
        <v>26639.17141602506</v>
      </c>
    </row>
    <row r="19" spans="3:6" ht="12.75">
      <c r="C19" s="28">
        <f>'Retirement Calculator'!B41</f>
        <v>15</v>
      </c>
      <c r="D19" s="31">
        <f>'Retirement Calculator'!U41</f>
        <v>70517.52170098656</v>
      </c>
      <c r="E19" s="31">
        <f>'Retirement Calculator'!L41</f>
        <v>40000</v>
      </c>
      <c r="F19" s="32">
        <f>'Retirement Calculator'!R41</f>
        <v>30517.521700986563</v>
      </c>
    </row>
    <row r="20" spans="3:6" ht="12.75">
      <c r="C20" s="28">
        <f>'Retirement Calculator'!B42</f>
        <v>16</v>
      </c>
      <c r="D20" s="31">
        <f>'Retirement Calculator'!U42</f>
        <v>74748.57300304575</v>
      </c>
      <c r="E20" s="31">
        <f>'Retirement Calculator'!L42</f>
        <v>40000</v>
      </c>
      <c r="F20" s="32">
        <f>'Retirement Calculator'!R42</f>
        <v>34748.573003045756</v>
      </c>
    </row>
    <row r="21" spans="3:6" ht="12.75">
      <c r="C21" s="28">
        <f>'Retirement Calculator'!B43</f>
        <v>17</v>
      </c>
      <c r="D21" s="31">
        <f>'Retirement Calculator'!U43</f>
        <v>79233.4873832285</v>
      </c>
      <c r="E21" s="31">
        <f>'Retirement Calculator'!L43</f>
        <v>40000</v>
      </c>
      <c r="F21" s="32">
        <f>'Retirement Calculator'!R43</f>
        <v>39233.4873832285</v>
      </c>
    </row>
    <row r="22" spans="3:6" ht="12.75">
      <c r="C22" s="28">
        <f>'Retirement Calculator'!B44</f>
        <v>18</v>
      </c>
      <c r="D22" s="31">
        <f>'Retirement Calculator'!U44</f>
        <v>83987.4966262222</v>
      </c>
      <c r="E22" s="31">
        <f>'Retirement Calculator'!L44</f>
        <v>40000</v>
      </c>
      <c r="F22" s="32">
        <f>'Retirement Calculator'!R44</f>
        <v>43987.49662622221</v>
      </c>
    </row>
    <row r="23" spans="3:6" ht="12.75">
      <c r="C23" s="28">
        <f>'Retirement Calculator'!B45</f>
        <v>19</v>
      </c>
      <c r="D23" s="31">
        <f>'Retirement Calculator'!U45</f>
        <v>89026.74642379553</v>
      </c>
      <c r="E23" s="31">
        <f>'Retirement Calculator'!L45</f>
        <v>40000</v>
      </c>
      <c r="F23" s="32">
        <f>'Retirement Calculator'!R45</f>
        <v>49026.74642379554</v>
      </c>
    </row>
    <row r="24" spans="3:6" ht="12.75">
      <c r="C24" s="28">
        <f>'Retirement Calculator'!B46</f>
        <v>20</v>
      </c>
      <c r="D24" s="31">
        <f>'Retirement Calculator'!U46</f>
        <v>94368.35120922326</v>
      </c>
      <c r="E24" s="31">
        <f>'Retirement Calculator'!L46</f>
        <v>40000</v>
      </c>
      <c r="F24" s="32">
        <f>'Retirement Calculator'!R46</f>
        <v>54368.35120922327</v>
      </c>
    </row>
    <row r="25" spans="3:6" ht="12.75">
      <c r="C25" s="28">
        <f>'Retirement Calculator'!B47</f>
        <v>21</v>
      </c>
      <c r="D25" s="31">
        <f>'Retirement Calculator'!U47</f>
        <v>100030.45228177666</v>
      </c>
      <c r="E25" s="31">
        <f>'Retirement Calculator'!L47</f>
        <v>40000</v>
      </c>
      <c r="F25" s="32">
        <f>'Retirement Calculator'!R47</f>
        <v>60030.45228177666</v>
      </c>
    </row>
    <row r="26" spans="3:6" ht="12.75">
      <c r="C26" s="28">
        <f>'Retirement Calculator'!B48</f>
        <v>22</v>
      </c>
      <c r="D26" s="31">
        <f>'Retirement Calculator'!U48</f>
        <v>106032.27941868326</v>
      </c>
      <c r="E26" s="31">
        <f>'Retirement Calculator'!L48</f>
        <v>40000</v>
      </c>
      <c r="F26" s="32">
        <f>'Retirement Calculator'!R48</f>
        <v>66032.27941868326</v>
      </c>
    </row>
    <row r="27" spans="3:6" ht="12.75">
      <c r="C27" s="28">
        <f>'Retirement Calculator'!B49</f>
        <v>23</v>
      </c>
      <c r="D27" s="31">
        <f>'Retirement Calculator'!U49</f>
        <v>112394.21618380425</v>
      </c>
      <c r="E27" s="31">
        <f>'Retirement Calculator'!L49</f>
        <v>40000</v>
      </c>
      <c r="F27" s="32">
        <f>'Retirement Calculator'!R49</f>
        <v>72394.21618380425</v>
      </c>
    </row>
    <row r="28" spans="3:6" ht="12.75">
      <c r="C28" s="28">
        <f>'Retirement Calculator'!B50</f>
        <v>24</v>
      </c>
      <c r="D28" s="31">
        <f>'Retirement Calculator'!U50</f>
        <v>119137.8691548325</v>
      </c>
      <c r="E28" s="31">
        <f>'Retirement Calculator'!L50</f>
        <v>40000</v>
      </c>
      <c r="F28" s="32">
        <f>'Retirement Calculator'!R50</f>
        <v>79137.8691548325</v>
      </c>
    </row>
    <row r="29" spans="3:6" ht="12.75">
      <c r="C29" s="28">
        <f>'Retirement Calculator'!B51</f>
        <v>25</v>
      </c>
      <c r="D29" s="31">
        <f>'Retirement Calculator'!U51</f>
        <v>126286.14130412244</v>
      </c>
      <c r="E29" s="31">
        <f>'Retirement Calculator'!L51</f>
        <v>40000</v>
      </c>
      <c r="F29" s="32">
        <f>'Retirement Calculator'!R51</f>
        <v>86286.14130412244</v>
      </c>
    </row>
    <row r="30" spans="3:6" ht="12.75">
      <c r="C30" s="28">
        <f>'Retirement Calculator'!B52</f>
        <v>26</v>
      </c>
      <c r="D30" s="31">
        <f>'Retirement Calculator'!U52</f>
        <v>133863.3097823698</v>
      </c>
      <c r="E30" s="31">
        <f>'Retirement Calculator'!L52</f>
        <v>40000</v>
      </c>
      <c r="F30" s="32">
        <f>'Retirement Calculator'!R52</f>
        <v>93863.30978236979</v>
      </c>
    </row>
    <row r="31" spans="3:6" ht="12.75">
      <c r="C31" s="28">
        <f>'Retirement Calculator'!B53</f>
        <v>27</v>
      </c>
      <c r="D31" s="31">
        <f>'Retirement Calculator'!U53</f>
        <v>141895.108369312</v>
      </c>
      <c r="E31" s="31">
        <f>'Retirement Calculator'!L53</f>
        <v>40000</v>
      </c>
      <c r="F31" s="32">
        <f>'Retirement Calculator'!R53</f>
        <v>101895.10836931197</v>
      </c>
    </row>
    <row r="32" spans="3:6" ht="12.75">
      <c r="C32" s="28">
        <f>'Retirement Calculator'!B54</f>
        <v>28</v>
      </c>
      <c r="D32" s="31">
        <f>'Retirement Calculator'!U54</f>
        <v>150408.8148714707</v>
      </c>
      <c r="E32" s="31">
        <f>'Retirement Calculator'!L54</f>
        <v>40000</v>
      </c>
      <c r="F32" s="32">
        <f>'Retirement Calculator'!R54</f>
        <v>110408.81487147069</v>
      </c>
    </row>
    <row r="33" spans="3:6" ht="12.75">
      <c r="C33" s="28">
        <f>'Retirement Calculator'!B55</f>
        <v>29</v>
      </c>
      <c r="D33" s="31">
        <f>'Retirement Calculator'!U55</f>
        <v>159433.34376375895</v>
      </c>
      <c r="E33" s="31">
        <f>'Retirement Calculator'!L55</f>
        <v>40000</v>
      </c>
      <c r="F33" s="32">
        <f>'Retirement Calculator'!R55</f>
        <v>119433.34376375894</v>
      </c>
    </row>
    <row r="34" spans="3:6" ht="12.75">
      <c r="C34" s="28">
        <f>'Retirement Calculator'!B56</f>
        <v>30</v>
      </c>
      <c r="D34" s="31">
        <f>'Retirement Calculator'!U56</f>
        <v>168999.3443895845</v>
      </c>
      <c r="E34" s="31">
        <f>'Retirement Calculator'!L56</f>
        <v>40000</v>
      </c>
      <c r="F34" s="32">
        <f>'Retirement Calculator'!R56</f>
        <v>128999.34438958447</v>
      </c>
    </row>
    <row r="35" spans="3:6" ht="12.75">
      <c r="C35" s="28">
        <f>'Retirement Calculator'!B57</f>
        <v>31</v>
      </c>
      <c r="D35" s="31">
        <f>'Retirement Calculator'!U57</f>
        <v>179139.30505295956</v>
      </c>
      <c r="E35" s="31">
        <f>'Retirement Calculator'!L57</f>
        <v>40000</v>
      </c>
      <c r="F35" s="32">
        <f>'Retirement Calculator'!R57</f>
        <v>139139.30505295953</v>
      </c>
    </row>
    <row r="36" spans="3:6" ht="12.75">
      <c r="C36" s="28">
        <f>'Retirement Calculator'!B58</f>
        <v>32</v>
      </c>
      <c r="D36" s="31">
        <f>'Retirement Calculator'!U58</f>
        <v>189887.66335613714</v>
      </c>
      <c r="E36" s="31">
        <f>'Retirement Calculator'!L58</f>
        <v>40000</v>
      </c>
      <c r="F36" s="32">
        <f>'Retirement Calculator'!R58</f>
        <v>149887.6633561371</v>
      </c>
    </row>
    <row r="37" spans="3:6" ht="12.75">
      <c r="C37" s="28">
        <f>'Retirement Calculator'!B59</f>
        <v>33</v>
      </c>
      <c r="D37" s="31">
        <f>'Retirement Calculator'!U59</f>
        <v>201280.92315750537</v>
      </c>
      <c r="E37" s="31">
        <f>'Retirement Calculator'!L59</f>
        <v>40000</v>
      </c>
      <c r="F37" s="32">
        <f>'Retirement Calculator'!R59</f>
        <v>161280.92315750534</v>
      </c>
    </row>
    <row r="38" spans="3:6" ht="12.75">
      <c r="C38" s="28">
        <f>'Retirement Calculator'!B60</f>
        <v>34</v>
      </c>
      <c r="D38" s="31">
        <f>'Retirement Calculator'!U60</f>
        <v>213357.7785469557</v>
      </c>
      <c r="E38" s="31">
        <f>'Retirement Calculator'!L60</f>
        <v>40000</v>
      </c>
      <c r="F38" s="32">
        <f>'Retirement Calculator'!R60</f>
        <v>173357.77854695567</v>
      </c>
    </row>
    <row r="39" spans="3:6" ht="12.75">
      <c r="C39" s="28">
        <f>'Retirement Calculator'!B61</f>
        <v>35</v>
      </c>
      <c r="D39" s="31">
        <f>'Retirement Calculator'!U61</f>
        <v>226159.24525977304</v>
      </c>
      <c r="E39" s="31">
        <f>'Retirement Calculator'!L61</f>
        <v>40000</v>
      </c>
      <c r="F39" s="32">
        <f>'Retirement Calculator'!R61</f>
        <v>186159.24525977302</v>
      </c>
    </row>
    <row r="40" spans="3:6" ht="12.75">
      <c r="C40" s="28">
        <f>'Retirement Calculator'!B62</f>
        <v>36</v>
      </c>
      <c r="D40" s="31">
        <f>'Retirement Calculator'!U62</f>
        <v>239728.79997535943</v>
      </c>
      <c r="E40" s="31">
        <f>'Retirement Calculator'!L62</f>
        <v>40000</v>
      </c>
      <c r="F40" s="32">
        <f>'Retirement Calculator'!R62</f>
        <v>199728.7999753594</v>
      </c>
    </row>
    <row r="41" spans="3:6" ht="12.75">
      <c r="C41" s="28">
        <f>'Retirement Calculator'!B63</f>
        <v>37</v>
      </c>
      <c r="D41" s="31">
        <f>'Retirement Calculator'!U63</f>
        <v>254112.527973881</v>
      </c>
      <c r="E41" s="31">
        <f>'Retirement Calculator'!L63</f>
        <v>40000</v>
      </c>
      <c r="F41" s="32">
        <f>'Retirement Calculator'!R63</f>
        <v>214112.52797388096</v>
      </c>
    </row>
    <row r="42" spans="3:6" ht="12.75">
      <c r="C42" s="28">
        <f>'Retirement Calculator'!B64</f>
        <v>38</v>
      </c>
      <c r="D42" s="31">
        <f>'Retirement Calculator'!U64</f>
        <v>269359.27965231385</v>
      </c>
      <c r="E42" s="31">
        <f>'Retirement Calculator'!L64</f>
        <v>40000</v>
      </c>
      <c r="F42" s="32">
        <f>'Retirement Calculator'!R64</f>
        <v>229359.27965231382</v>
      </c>
    </row>
    <row r="43" spans="3:6" ht="12.75">
      <c r="C43" s="28">
        <f>'Retirement Calculator'!B65</f>
        <v>39</v>
      </c>
      <c r="D43" s="31">
        <f>'Retirement Calculator'!U65</f>
        <v>285520.83643145266</v>
      </c>
      <c r="E43" s="31">
        <f>'Retirement Calculator'!L65</f>
        <v>40000</v>
      </c>
      <c r="F43" s="32">
        <f>'Retirement Calculator'!R65</f>
        <v>245520.83643145266</v>
      </c>
    </row>
    <row r="44" spans="3:6" ht="12.75">
      <c r="C44" s="28">
        <f>'Retirement Calculator'!B66</f>
        <v>40</v>
      </c>
      <c r="D44" s="31">
        <f>'Retirement Calculator'!U66</f>
        <v>302652.0866173398</v>
      </c>
      <c r="E44" s="31">
        <f>'Retirement Calculator'!L66</f>
        <v>40000</v>
      </c>
      <c r="F44" s="32">
        <f>'Retirement Calculator'!R66</f>
        <v>262652.0866173398</v>
      </c>
    </row>
    <row r="45" spans="3:6" ht="12.75">
      <c r="C45" s="28">
        <f>'Retirement Calculator'!B67</f>
        <v>41</v>
      </c>
      <c r="D45" s="31">
        <f>'Retirement Calculator'!U67</f>
        <v>320811.2118143802</v>
      </c>
      <c r="E45" s="31">
        <f>'Retirement Calculator'!L67</f>
        <v>40000</v>
      </c>
      <c r="F45" s="32">
        <f>'Retirement Calculator'!R67</f>
        <v>280811.2118143802</v>
      </c>
    </row>
    <row r="46" spans="3:6" ht="12.75">
      <c r="C46" s="28">
        <f>'Retirement Calculator'!B68</f>
        <v>42</v>
      </c>
      <c r="D46" s="31">
        <f>'Retirement Calculator'!U68</f>
        <v>340059.884523243</v>
      </c>
      <c r="E46" s="31">
        <f>'Retirement Calculator'!L68</f>
        <v>40000</v>
      </c>
      <c r="F46" s="32">
        <f>'Retirement Calculator'!R68</f>
        <v>300059.884523243</v>
      </c>
    </row>
    <row r="47" spans="3:6" ht="12.75">
      <c r="C47" s="28">
        <f>'Retirement Calculator'!B69</f>
        <v>43</v>
      </c>
      <c r="D47" s="31">
        <f>'Retirement Calculator'!U69</f>
        <v>360463.4775946376</v>
      </c>
      <c r="E47" s="31">
        <f>'Retirement Calculator'!L69</f>
        <v>40000</v>
      </c>
      <c r="F47" s="32">
        <f>'Retirement Calculator'!R69</f>
        <v>320463.4775946376</v>
      </c>
    </row>
    <row r="48" spans="3:6" ht="12.75">
      <c r="C48" s="28">
        <f>'Retirement Calculator'!B70</f>
        <v>44</v>
      </c>
      <c r="D48" s="31">
        <f>'Retirement Calculator'!U70</f>
        <v>382091.28625031584</v>
      </c>
      <c r="E48" s="31">
        <f>'Retirement Calculator'!L70</f>
        <v>40000</v>
      </c>
      <c r="F48" s="32">
        <f>'Retirement Calculator'!R70</f>
        <v>342091.28625031584</v>
      </c>
    </row>
    <row r="49" spans="3:6" ht="12.75">
      <c r="C49" s="28">
        <f>'Retirement Calculator'!B71</f>
        <v>45</v>
      </c>
      <c r="D49" s="31">
        <f>'Retirement Calculator'!U71</f>
        <v>405016.76342533476</v>
      </c>
      <c r="E49" s="31">
        <f>'Retirement Calculator'!L71</f>
        <v>40000</v>
      </c>
      <c r="F49" s="32">
        <f>'Retirement Calculator'!R71</f>
        <v>365016.76342533476</v>
      </c>
    </row>
    <row r="50" spans="3:6" ht="12.75">
      <c r="C50" s="28">
        <f>'Retirement Calculator'!B72</f>
        <v>46</v>
      </c>
      <c r="D50" s="31">
        <f>'Retirement Calculator'!U72</f>
        <v>429317.7692308549</v>
      </c>
      <c r="E50" s="31">
        <f>'Retirement Calculator'!L72</f>
        <v>40000</v>
      </c>
      <c r="F50" s="32">
        <f>'Retirement Calculator'!R72</f>
        <v>389317.7692308549</v>
      </c>
    </row>
    <row r="51" spans="3:6" ht="12.75">
      <c r="C51" s="28">
        <f>'Retirement Calculator'!B73</f>
        <v>47</v>
      </c>
      <c r="D51" s="31">
        <f>'Retirement Calculator'!U73</f>
        <v>455076.83538470615</v>
      </c>
      <c r="E51" s="31">
        <f>'Retirement Calculator'!L73</f>
        <v>40000</v>
      </c>
      <c r="F51" s="32">
        <f>'Retirement Calculator'!R73</f>
        <v>415076.83538470615</v>
      </c>
    </row>
    <row r="52" spans="3:6" ht="12.75">
      <c r="C52" s="28">
        <f>'Retirement Calculator'!B74</f>
        <v>48</v>
      </c>
      <c r="D52" s="31">
        <f>'Retirement Calculator'!U74</f>
        <v>482381.4455077885</v>
      </c>
      <c r="E52" s="31">
        <f>'Retirement Calculator'!L74</f>
        <v>40000</v>
      </c>
      <c r="F52" s="32">
        <f>'Retirement Calculator'!R74</f>
        <v>442381.4455077885</v>
      </c>
    </row>
    <row r="53" spans="3:6" ht="12.75">
      <c r="C53" s="28">
        <f>'Retirement Calculator'!B75</f>
        <v>49</v>
      </c>
      <c r="D53" s="31">
        <f>'Retirement Calculator'!U75</f>
        <v>511324.3322382558</v>
      </c>
      <c r="E53" s="31">
        <f>'Retirement Calculator'!L75</f>
        <v>40000</v>
      </c>
      <c r="F53" s="32">
        <f>'Retirement Calculator'!R75</f>
        <v>471324.3322382558</v>
      </c>
    </row>
    <row r="54" spans="3:6" ht="12.75">
      <c r="C54" s="28">
        <f>'Retirement Calculator'!B76</f>
        <v>50</v>
      </c>
      <c r="D54" s="31">
        <f>'Retirement Calculator'!U76</f>
        <v>542003.7921725512</v>
      </c>
      <c r="E54" s="31">
        <f>'Retirement Calculator'!L76</f>
        <v>40000</v>
      </c>
      <c r="F54" s="32">
        <f>'Retirement Calculator'!R76</f>
        <v>502003.79217255116</v>
      </c>
    </row>
    <row r="55" spans="3:6" ht="12.75">
      <c r="C55" s="28">
        <f>'Retirement Calculator'!B77</f>
        <v>51</v>
      </c>
      <c r="D55" s="31">
        <f>'Retirement Calculator'!U77</f>
        <v>574524.0197029043</v>
      </c>
      <c r="E55" s="31">
        <f>'Retirement Calculator'!L77</f>
        <v>40000</v>
      </c>
      <c r="F55" s="32">
        <f>'Retirement Calculator'!R77</f>
        <v>534524.0197029043</v>
      </c>
    </row>
    <row r="56" spans="3:6" ht="12.75">
      <c r="C56" s="28">
        <f>'Retirement Calculator'!B78</f>
        <v>52</v>
      </c>
      <c r="D56" s="31">
        <f>'Retirement Calculator'!U78</f>
        <v>608995.4608850785</v>
      </c>
      <c r="E56" s="31">
        <f>'Retirement Calculator'!L78</f>
        <v>40000</v>
      </c>
      <c r="F56" s="32">
        <f>'Retirement Calculator'!R78</f>
        <v>568995.4608850785</v>
      </c>
    </row>
    <row r="57" spans="3:6" ht="12.75">
      <c r="C57" s="28">
        <f>'Retirement Calculator'!B79</f>
        <v>53</v>
      </c>
      <c r="D57" s="31">
        <f>'Retirement Calculator'!U79</f>
        <v>645535.1885381832</v>
      </c>
      <c r="E57" s="31">
        <f>'Retirement Calculator'!L79</f>
        <v>40000</v>
      </c>
      <c r="F57" s="32">
        <f>'Retirement Calculator'!R79</f>
        <v>605535.1885381832</v>
      </c>
    </row>
    <row r="58" spans="3:6" ht="12.75">
      <c r="C58" s="28">
        <f>'Retirement Calculator'!B80</f>
        <v>54</v>
      </c>
      <c r="D58" s="31">
        <f>'Retirement Calculator'!U80</f>
        <v>684267.2998504742</v>
      </c>
      <c r="E58" s="31">
        <f>'Retirement Calculator'!L80</f>
        <v>40000</v>
      </c>
      <c r="F58" s="32">
        <f>'Retirement Calculator'!R80</f>
        <v>644267.2998504742</v>
      </c>
    </row>
    <row r="59" spans="3:6" ht="12.75">
      <c r="C59" s="28">
        <f>'Retirement Calculator'!B81</f>
        <v>55</v>
      </c>
      <c r="D59" s="31">
        <f>'Retirement Calculator'!U81</f>
        <v>725323.3378415026</v>
      </c>
      <c r="E59" s="31">
        <f>'Retirement Calculator'!L81</f>
        <v>40000</v>
      </c>
      <c r="F59" s="32">
        <f>'Retirement Calculator'!R81</f>
        <v>685323.3378415026</v>
      </c>
    </row>
    <row r="60" spans="3:6" ht="12.75">
      <c r="C60" s="28">
        <f>'Retirement Calculator'!B82</f>
        <v>56</v>
      </c>
      <c r="D60" s="31">
        <f>'Retirement Calculator'!U82</f>
        <v>768842.7381119928</v>
      </c>
      <c r="E60" s="31">
        <f>'Retirement Calculator'!L82</f>
        <v>40000</v>
      </c>
      <c r="F60" s="32">
        <f>'Retirement Calculator'!R82</f>
        <v>728842.7381119928</v>
      </c>
    </row>
    <row r="61" spans="3:6" ht="12.75">
      <c r="C61" s="28">
        <f>'Retirement Calculator'!B83</f>
        <v>57</v>
      </c>
      <c r="D61" s="31">
        <f>'Retirement Calculator'!U83</f>
        <v>814973.3023987124</v>
      </c>
      <c r="E61" s="31">
        <f>'Retirement Calculator'!L83</f>
        <v>40000</v>
      </c>
      <c r="F61" s="32">
        <f>'Retirement Calculator'!R83</f>
        <v>774973.3023987124</v>
      </c>
    </row>
    <row r="62" spans="3:6" ht="12.75">
      <c r="C62" s="28">
        <f>'Retirement Calculator'!B84</f>
        <v>58</v>
      </c>
      <c r="D62" s="31">
        <f>'Retirement Calculator'!U84</f>
        <v>863871.7005426352</v>
      </c>
      <c r="E62" s="31">
        <f>'Retirement Calculator'!L84</f>
        <v>40000</v>
      </c>
      <c r="F62" s="32">
        <f>'Retirement Calculator'!R84</f>
        <v>823871.7005426352</v>
      </c>
    </row>
    <row r="63" spans="3:6" ht="12.75">
      <c r="C63" s="28">
        <f>'Retirement Calculator'!B85</f>
        <v>59</v>
      </c>
      <c r="D63" s="31">
        <f>'Retirement Calculator'!U85</f>
        <v>915704.0025751933</v>
      </c>
      <c r="E63" s="31">
        <f>'Retirement Calculator'!L85</f>
        <v>40000</v>
      </c>
      <c r="F63" s="32">
        <f>'Retirement Calculator'!R85</f>
        <v>875704.0025751933</v>
      </c>
    </row>
    <row r="64" spans="3:6" ht="12.75">
      <c r="C64" s="33">
        <f>'Retirement Calculator'!B86</f>
        <v>60</v>
      </c>
      <c r="D64" s="34">
        <f>'Retirement Calculator'!U86</f>
        <v>970646.242729705</v>
      </c>
      <c r="E64" s="34">
        <f>'Retirement Calculator'!L86</f>
        <v>40000</v>
      </c>
      <c r="F64" s="35">
        <f>'Retirement Calculator'!R86</f>
        <v>930646.242729705</v>
      </c>
    </row>
  </sheetData>
  <mergeCells count="2">
    <mergeCell ref="C2:F2"/>
    <mergeCell ref="I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 topLeftCell="A1"/>
  </sheetViews>
  <sheetFormatPr defaultColWidth="9.00390625" defaultRowHeight="12.75"/>
  <sheetData>
    <row r="1" ht="12.75">
      <c r="A1" t="s">
        <v>26</v>
      </c>
    </row>
    <row r="2" spans="1:20" ht="12.75">
      <c r="A2" t="s">
        <v>31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  <c r="P2" t="s">
        <v>46</v>
      </c>
      <c r="Q2" t="s">
        <v>47</v>
      </c>
      <c r="R2" t="s">
        <v>48</v>
      </c>
      <c r="S2" t="s">
        <v>49</v>
      </c>
      <c r="T2" t="s">
        <v>50</v>
      </c>
    </row>
    <row r="3" ht="12.75">
      <c r="A3" t="s">
        <v>29</v>
      </c>
    </row>
    <row r="4" ht="409.5">
      <c r="A4" s="27" t="s">
        <v>30</v>
      </c>
    </row>
    <row r="5" ht="12.75">
      <c r="A5" t="s">
        <v>25</v>
      </c>
    </row>
    <row r="6" ht="12.75">
      <c r="A6" t="s">
        <v>24</v>
      </c>
    </row>
    <row r="8" ht="12.75">
      <c r="A8" t="s">
        <v>28</v>
      </c>
    </row>
    <row r="11" ht="12.75">
      <c r="A11" t="s">
        <v>27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FD32D67-6DEE-42F4-8194-DEE944E12A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calculator</dc:title>
  <dc:subject/>
  <dc:creator>User</dc:creator>
  <cp:keywords/>
  <dc:description/>
  <cp:lastModifiedBy>User</cp:lastModifiedBy>
  <dcterms:created xsi:type="dcterms:W3CDTF">2013-05-21T16:16:20Z</dcterms:created>
  <dcterms:modified xsi:type="dcterms:W3CDTF">2013-05-21T16:16:20Z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TC103701799990</vt:lpwstr>
  </property>
</Properties>
</file>